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60" yWindow="1040" windowWidth="28100" windowHeight="15300" tabRatio="759" activeTab="1"/>
  </bookViews>
  <sheets>
    <sheet name="Women's Leaders" sheetId="4" r:id="rId1"/>
    <sheet name="Men's Leaders" sheetId="3" r:id="rId2"/>
    <sheet name="Falkirk Parkrun" sheetId="2" r:id="rId3"/>
    <sheet name="Ed Parkrun" sheetId="1" r:id="rId4"/>
    <sheet name="Marathon" sheetId="8" r:id="rId5"/>
    <sheet name="National Road Relays - Womens" sheetId="6" r:id="rId6"/>
    <sheet name="NRR - Mens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4" l="1"/>
  <c r="R9" i="4"/>
  <c r="R13" i="4"/>
  <c r="R15" i="4"/>
  <c r="R17" i="4"/>
  <c r="R2" i="4"/>
  <c r="Q17" i="4"/>
  <c r="Q6" i="4"/>
  <c r="Q4" i="4"/>
  <c r="Q8" i="4"/>
  <c r="Q10" i="4"/>
  <c r="Q14" i="4"/>
  <c r="Q2" i="4"/>
  <c r="R9" i="3"/>
  <c r="R13" i="3"/>
  <c r="R3" i="3"/>
  <c r="R5" i="3"/>
  <c r="R11" i="3"/>
  <c r="R7" i="3"/>
  <c r="R18" i="3"/>
  <c r="R20" i="3"/>
  <c r="R25" i="3"/>
  <c r="R26" i="3"/>
  <c r="R28" i="3"/>
  <c r="R33" i="3"/>
  <c r="R8" i="3"/>
  <c r="R35" i="3"/>
  <c r="R2" i="3"/>
  <c r="Q6" i="3"/>
  <c r="Q10" i="3"/>
  <c r="Q11" i="3"/>
  <c r="Q12" i="3"/>
  <c r="Q7" i="3"/>
  <c r="Q21" i="3"/>
  <c r="Q31" i="3"/>
  <c r="Q33" i="3"/>
  <c r="Q8" i="3"/>
  <c r="Q35" i="3"/>
  <c r="Q2" i="3"/>
  <c r="P5" i="3"/>
  <c r="P17" i="3"/>
  <c r="P27" i="3"/>
  <c r="P31" i="3"/>
  <c r="P32" i="3"/>
  <c r="P8" i="3"/>
  <c r="P4" i="3"/>
  <c r="P10" i="3"/>
  <c r="C3" i="1"/>
  <c r="C4" i="1"/>
  <c r="C34" i="1"/>
  <c r="C35" i="1"/>
  <c r="C36" i="1"/>
  <c r="C37" i="1"/>
  <c r="C38" i="1"/>
  <c r="C39" i="1"/>
  <c r="C40" i="1"/>
  <c r="C41" i="1"/>
  <c r="C42" i="1"/>
  <c r="C33" i="1"/>
  <c r="C30" i="1"/>
  <c r="D4" i="8"/>
  <c r="D12" i="8"/>
  <c r="D4" i="3"/>
  <c r="C4" i="3"/>
  <c r="D15" i="3"/>
  <c r="C15" i="3"/>
  <c r="D33" i="3"/>
  <c r="C33" i="3"/>
  <c r="D8" i="3"/>
  <c r="C8" i="3"/>
  <c r="D34" i="3"/>
  <c r="C34" i="3"/>
  <c r="D35" i="3"/>
  <c r="C35" i="3"/>
  <c r="P3" i="3"/>
  <c r="D9" i="3"/>
  <c r="C9" i="3"/>
  <c r="D13" i="3"/>
  <c r="C13" i="3"/>
  <c r="D31" i="3"/>
  <c r="C31" i="3"/>
  <c r="D32" i="3"/>
  <c r="C32" i="3"/>
  <c r="D6" i="8"/>
  <c r="D7" i="8"/>
  <c r="D9" i="8"/>
  <c r="D11" i="8"/>
  <c r="D8" i="8"/>
  <c r="D13" i="8"/>
  <c r="D14" i="8"/>
  <c r="D10" i="8"/>
  <c r="D12" i="4"/>
  <c r="C12" i="4"/>
  <c r="D13" i="4"/>
  <c r="C13" i="4"/>
  <c r="D30" i="3"/>
  <c r="C30" i="3"/>
  <c r="D6" i="3"/>
  <c r="C6" i="3"/>
  <c r="D20" i="3"/>
  <c r="C20" i="3"/>
  <c r="D10" i="3"/>
  <c r="C10" i="3"/>
  <c r="D21" i="3"/>
  <c r="C21" i="3"/>
  <c r="D11" i="3"/>
  <c r="C11" i="3"/>
  <c r="D24" i="3"/>
  <c r="C24" i="3"/>
  <c r="D18" i="3"/>
  <c r="C18" i="3"/>
  <c r="D27" i="3"/>
  <c r="C27" i="3"/>
  <c r="D28" i="3"/>
  <c r="C28" i="3"/>
  <c r="D29" i="3"/>
  <c r="C29" i="3"/>
  <c r="D16" i="3"/>
  <c r="C16" i="3"/>
  <c r="D36" i="3"/>
  <c r="D37" i="3"/>
  <c r="D38" i="3"/>
  <c r="F10" i="7"/>
  <c r="F12" i="7"/>
  <c r="D6" i="4"/>
  <c r="C6" i="4"/>
  <c r="D14" i="4"/>
  <c r="C14" i="4"/>
  <c r="F10" i="6"/>
  <c r="F12" i="6"/>
  <c r="F14" i="6"/>
  <c r="F18" i="6"/>
  <c r="F16" i="6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8" i="4"/>
  <c r="C8" i="4"/>
  <c r="D16" i="4"/>
  <c r="C16" i="4"/>
  <c r="C22" i="1"/>
  <c r="D10" i="4"/>
  <c r="C10" i="4"/>
  <c r="C7" i="1"/>
  <c r="C20" i="1"/>
  <c r="C18" i="1"/>
  <c r="C17" i="1"/>
  <c r="C15" i="1"/>
  <c r="C28" i="1"/>
  <c r="D2" i="4"/>
  <c r="C2" i="4"/>
  <c r="D17" i="4"/>
  <c r="D26" i="3"/>
  <c r="C26" i="3"/>
  <c r="D5" i="8"/>
  <c r="D3" i="3"/>
  <c r="C3" i="3"/>
  <c r="D15" i="4"/>
  <c r="D9" i="4"/>
  <c r="C9" i="4"/>
  <c r="D4" i="4"/>
  <c r="D11" i="4"/>
  <c r="D3" i="4"/>
  <c r="D7" i="4"/>
  <c r="C15" i="4"/>
  <c r="C11" i="4"/>
  <c r="C3" i="4"/>
  <c r="C7" i="4"/>
  <c r="D17" i="3"/>
  <c r="C17" i="3"/>
  <c r="D7" i="3"/>
  <c r="C7" i="3"/>
  <c r="D2" i="3"/>
  <c r="C2" i="3"/>
  <c r="D19" i="3"/>
  <c r="C19" i="3"/>
  <c r="F20" i="7"/>
  <c r="F15" i="7"/>
  <c r="F17" i="7"/>
  <c r="F13" i="7"/>
  <c r="D3" i="8"/>
  <c r="C5" i="1"/>
  <c r="C23" i="1"/>
  <c r="C11" i="1"/>
  <c r="C2" i="1"/>
  <c r="C26" i="1"/>
  <c r="C10" i="1"/>
  <c r="C8" i="1"/>
  <c r="C9" i="1"/>
  <c r="C12" i="1"/>
  <c r="C16" i="1"/>
  <c r="C14" i="1"/>
  <c r="C19" i="1"/>
  <c r="C21" i="1"/>
  <c r="C25" i="1"/>
  <c r="C24" i="1"/>
  <c r="C27" i="1"/>
  <c r="C13" i="1"/>
  <c r="C29" i="1"/>
  <c r="C6" i="1"/>
  <c r="C34" i="2"/>
  <c r="C32" i="2"/>
  <c r="C33" i="2"/>
  <c r="C37" i="2"/>
  <c r="C36" i="2"/>
  <c r="C29" i="2"/>
  <c r="C30" i="2"/>
  <c r="C31" i="2"/>
  <c r="C35" i="2"/>
  <c r="C28" i="2"/>
  <c r="D25" i="3"/>
  <c r="C25" i="3"/>
  <c r="D12" i="3"/>
  <c r="C12" i="3"/>
  <c r="D5" i="3"/>
  <c r="C5" i="3"/>
  <c r="D22" i="3"/>
  <c r="C22" i="3"/>
  <c r="D23" i="3"/>
  <c r="C23" i="3"/>
  <c r="C4" i="4"/>
  <c r="D5" i="7"/>
  <c r="C5" i="7"/>
  <c r="D5" i="6"/>
  <c r="C5" i="6"/>
  <c r="D6" i="6"/>
  <c r="D6" i="7"/>
  <c r="E14" i="7"/>
  <c r="F14" i="7"/>
  <c r="E16" i="7"/>
  <c r="E9" i="7"/>
  <c r="F9" i="7"/>
  <c r="E11" i="7"/>
  <c r="F11" i="7"/>
  <c r="E18" i="7"/>
  <c r="F18" i="7"/>
  <c r="E19" i="7"/>
  <c r="F19" i="7"/>
  <c r="E13" i="6"/>
  <c r="F13" i="6"/>
  <c r="E17" i="6"/>
  <c r="F17" i="6"/>
  <c r="E11" i="6"/>
  <c r="E15" i="6"/>
  <c r="F15" i="6"/>
  <c r="E19" i="6"/>
  <c r="F19" i="6"/>
  <c r="F16" i="7"/>
  <c r="F11" i="6"/>
</calcChain>
</file>

<file path=xl/comments1.xml><?xml version="1.0" encoding="utf-8"?>
<comments xmlns="http://schemas.openxmlformats.org/spreadsheetml/2006/main">
  <authors>
    <author>John Malcolm</author>
  </authors>
  <commentList>
    <comment ref="J1" authorId="0">
      <text>
        <r>
          <rPr>
            <b/>
            <sz val="9"/>
            <color indexed="81"/>
            <rFont val="Calibri"/>
            <family val="2"/>
          </rPr>
          <t>John Malcolm:</t>
        </r>
        <r>
          <rPr>
            <sz val="9"/>
            <color indexed="81"/>
            <rFont val="Calibri"/>
            <family val="2"/>
          </rPr>
          <t xml:space="preserve">
Race and Challenge results were amalgamated</t>
        </r>
      </text>
    </comment>
  </commentList>
</comments>
</file>

<file path=xl/comments2.xml><?xml version="1.0" encoding="utf-8"?>
<comments xmlns="http://schemas.openxmlformats.org/spreadsheetml/2006/main">
  <authors>
    <author>John Malcolm</author>
  </authors>
  <commentList>
    <comment ref="J1" authorId="0">
      <text>
        <r>
          <rPr>
            <b/>
            <sz val="9"/>
            <color indexed="81"/>
            <rFont val="Calibri"/>
            <family val="2"/>
          </rPr>
          <t>John Malcolm:</t>
        </r>
        <r>
          <rPr>
            <sz val="9"/>
            <color indexed="81"/>
            <rFont val="Calibri"/>
            <family val="2"/>
          </rPr>
          <t xml:space="preserve">
Race and Challenge results were amalgamated</t>
        </r>
      </text>
    </comment>
  </commentList>
</comments>
</file>

<file path=xl/sharedStrings.xml><?xml version="1.0" encoding="utf-8"?>
<sst xmlns="http://schemas.openxmlformats.org/spreadsheetml/2006/main" count="413" uniqueCount="173">
  <si>
    <t>Runner</t>
  </si>
  <si>
    <t>Time</t>
  </si>
  <si>
    <t>Date</t>
  </si>
  <si>
    <t>Name</t>
  </si>
  <si>
    <t>Colin Partridge</t>
  </si>
  <si>
    <t>M</t>
  </si>
  <si>
    <t>Paul Young</t>
  </si>
  <si>
    <t>Christine MacVarish</t>
  </si>
  <si>
    <t>Finlay Slane</t>
  </si>
  <si>
    <t>Alan Moffat</t>
  </si>
  <si>
    <t>Martin Leadbetter</t>
  </si>
  <si>
    <t>Colin Wishart</t>
  </si>
  <si>
    <t>Kenny Mearns</t>
  </si>
  <si>
    <t>Category</t>
  </si>
  <si>
    <t>Lana Turnbull</t>
  </si>
  <si>
    <t>Ted Finch</t>
  </si>
  <si>
    <t>Edel Mooney</t>
  </si>
  <si>
    <t>John Malcolm</t>
  </si>
  <si>
    <t>F</t>
  </si>
  <si>
    <t>M40</t>
  </si>
  <si>
    <t>M50</t>
  </si>
  <si>
    <t>Please report all intentional mistakes to John Malcolm</t>
  </si>
  <si>
    <t>or via club Facebook page</t>
  </si>
  <si>
    <t>Gerry McCafferty</t>
  </si>
  <si>
    <t>Jocelyn Moar</t>
  </si>
  <si>
    <t>Cliff Dicker</t>
  </si>
  <si>
    <t>Scott Nelson</t>
  </si>
  <si>
    <t>Fastest Short Legs</t>
  </si>
  <si>
    <t>Fastest Long Legs</t>
  </si>
  <si>
    <t>Total Time Fastest Three Legs</t>
  </si>
  <si>
    <t>Ratio (Total Long / Total Short)</t>
  </si>
  <si>
    <t>Short or Long Leg?</t>
  </si>
  <si>
    <t>Short</t>
  </si>
  <si>
    <t>Long</t>
  </si>
  <si>
    <t>Calculated Leg Time</t>
  </si>
  <si>
    <t>Championship Points</t>
  </si>
  <si>
    <t>Actual Leg Time</t>
  </si>
  <si>
    <t>Calculated Leg Time - Actual Leg Time * Ratio (Short only)</t>
  </si>
  <si>
    <t xml:space="preserve"> Awarded Leg Time</t>
  </si>
  <si>
    <t>M60</t>
  </si>
  <si>
    <t>Mike Lieberman</t>
  </si>
  <si>
    <t>Minute Miles</t>
  </si>
  <si>
    <t>Points Total</t>
  </si>
  <si>
    <t>Total Races*</t>
  </si>
  <si>
    <t>Points Total (best 5 races)</t>
  </si>
  <si>
    <t>Points</t>
  </si>
  <si>
    <t>Ed</t>
  </si>
  <si>
    <t>Falk</t>
  </si>
  <si>
    <t>Edinburgh Parkrun</t>
  </si>
  <si>
    <t>Falkirk Parkrun</t>
  </si>
  <si>
    <t>Malcolm Lang</t>
  </si>
  <si>
    <t>Neil Graham</t>
  </si>
  <si>
    <t>johnmalcolm81@ymail.com</t>
  </si>
  <si>
    <t>Category Leaders</t>
  </si>
  <si>
    <t>Brian Morris</t>
  </si>
  <si>
    <t>Alloa Half Marathon</t>
  </si>
  <si>
    <t>Mhairi Inglis</t>
  </si>
  <si>
    <t>Daniel McLaughlin</t>
  </si>
  <si>
    <t>Calum Ross</t>
  </si>
  <si>
    <t>NRR</t>
  </si>
  <si>
    <t>F40</t>
  </si>
  <si>
    <t>F50</t>
  </si>
  <si>
    <t>David Mabon</t>
  </si>
  <si>
    <t>Stephen Malcolm</t>
  </si>
  <si>
    <t>Marathon</t>
  </si>
  <si>
    <t>Boston</t>
  </si>
  <si>
    <t>London</t>
  </si>
  <si>
    <t>Scottish 5k</t>
  </si>
  <si>
    <t>FJ</t>
  </si>
  <si>
    <t>Dechmont Law</t>
  </si>
  <si>
    <t>Kirsty McMeechan</t>
  </si>
  <si>
    <t>Jo Williams</t>
  </si>
  <si>
    <t>Mile Relays</t>
  </si>
  <si>
    <t>Stirling 10k</t>
  </si>
  <si>
    <t>Caerketton Hill Race</t>
  </si>
  <si>
    <t>Strong Challengers</t>
  </si>
  <si>
    <t>Male</t>
  </si>
  <si>
    <t>Female</t>
  </si>
  <si>
    <t>Manchester</t>
  </si>
  <si>
    <t>Dunbar 10k</t>
  </si>
  <si>
    <t>7 Hills</t>
  </si>
  <si>
    <t>Brig Bash 5</t>
  </si>
  <si>
    <t>Andrew King</t>
  </si>
  <si>
    <t>Melanie Kennedy</t>
  </si>
  <si>
    <t>Jim Petrie</t>
  </si>
  <si>
    <t>Cara McCaffarty</t>
  </si>
  <si>
    <t>Sarah Inglis</t>
  </si>
  <si>
    <t>Yvonne Crilley</t>
  </si>
  <si>
    <t>Christine Milne</t>
  </si>
  <si>
    <t>Pol MacDonald</t>
  </si>
  <si>
    <t>Druridge Bay</t>
  </si>
  <si>
    <t>Brighton</t>
  </si>
  <si>
    <t>Max McNeill</t>
  </si>
  <si>
    <t>Jim Alexander</t>
  </si>
  <si>
    <t>Alan Knowles</t>
  </si>
  <si>
    <t>Brian Reid</t>
  </si>
  <si>
    <t>Alan Robertson</t>
  </si>
  <si>
    <t>Lorna Eades</t>
  </si>
  <si>
    <t>Stewart Kennedy</t>
  </si>
  <si>
    <t>David Wardman</t>
  </si>
  <si>
    <t>Leanne Webster</t>
  </si>
  <si>
    <t>Harry Mulholland</t>
  </si>
  <si>
    <t>Jim Salvage</t>
  </si>
  <si>
    <t>Shona Young</t>
  </si>
  <si>
    <t>Strathearn</t>
  </si>
  <si>
    <t>Meadows</t>
  </si>
  <si>
    <t>Murieston Trail Race</t>
  </si>
  <si>
    <t>Edinburgh</t>
  </si>
  <si>
    <t>Fort William</t>
  </si>
  <si>
    <t>Scott Lamb</t>
  </si>
  <si>
    <t>Kevin Godfrey</t>
  </si>
  <si>
    <t>Jonathan Barclay</t>
  </si>
  <si>
    <t>Carol Mabon</t>
  </si>
  <si>
    <t>F60</t>
  </si>
  <si>
    <t>Cape Wrath</t>
  </si>
  <si>
    <t>Owen Williams</t>
  </si>
  <si>
    <t>Hull</t>
  </si>
  <si>
    <t>Lana TURNBULL</t>
  </si>
  <si>
    <t>Graeme ACKLAND</t>
  </si>
  <si>
    <t>Jocelyn MOAR</t>
  </si>
  <si>
    <t>Pol MACDONALD</t>
  </si>
  <si>
    <t>Euan MCINNES</t>
  </si>
  <si>
    <t>Leanne WEBSTER</t>
  </si>
  <si>
    <t>James ACKLAND</t>
  </si>
  <si>
    <t>Kathleen DEMPSEY</t>
  </si>
  <si>
    <t>Scott LAMB</t>
  </si>
  <si>
    <t>Shona YOUNG</t>
  </si>
  <si>
    <t>Stephen MALCOLM</t>
  </si>
  <si>
    <t>Cara MCCAFFERTY</t>
  </si>
  <si>
    <t>Gerard MCCAFFERTY</t>
  </si>
  <si>
    <t>Melanie KENNEDY</t>
  </si>
  <si>
    <t>Brian REID</t>
  </si>
  <si>
    <t>Kirsty MCMEECHAN</t>
  </si>
  <si>
    <t>David MABON</t>
  </si>
  <si>
    <t>Carol MABON</t>
  </si>
  <si>
    <t>Peter WEST</t>
  </si>
  <si>
    <t>Erin MCMEECHAN</t>
  </si>
  <si>
    <t>Mike LIEBERMAN</t>
  </si>
  <si>
    <t>Paul CACKETTE</t>
  </si>
  <si>
    <t>Mahlen FOX</t>
  </si>
  <si>
    <t>Jim ALEXANDER</t>
  </si>
  <si>
    <t>D Ewart L SCOTT</t>
  </si>
  <si>
    <t>Colin WISHART</t>
  </si>
  <si>
    <t>Alex AGNEW</t>
  </si>
  <si>
    <t>James Alexander PETRIE</t>
  </si>
  <si>
    <t>Brian William MORRIS</t>
  </si>
  <si>
    <t>Jonathan BARCLAY</t>
  </si>
  <si>
    <t>Clifford DICKER</t>
  </si>
  <si>
    <t>Graham PINFIELD</t>
  </si>
  <si>
    <t>Stewart KENNEDY</t>
  </si>
  <si>
    <t>Ian LEGGETT</t>
  </si>
  <si>
    <t>Jamie KENNEDY</t>
  </si>
  <si>
    <t>Mike HOOD</t>
  </si>
  <si>
    <t>Malcolm LANG</t>
  </si>
  <si>
    <t>Mark Gordon</t>
  </si>
  <si>
    <t>Brian MORRIS</t>
  </si>
  <si>
    <t>Jim PETRIE</t>
  </si>
  <si>
    <t>Cliff DICKER</t>
  </si>
  <si>
    <t>Edel MOONEY</t>
  </si>
  <si>
    <t>John MALCOLM</t>
  </si>
  <si>
    <t>Jo WILLIAMS</t>
  </si>
  <si>
    <t>Mhairi INGLIS</t>
  </si>
  <si>
    <t>Harry MULHOLLAND</t>
  </si>
  <si>
    <t>Christine MILNE</t>
  </si>
  <si>
    <t>Owen WILLIAMS</t>
  </si>
  <si>
    <t>Julie TONER</t>
  </si>
  <si>
    <t>Calum ROSS</t>
  </si>
  <si>
    <t>Mags TURNBULL</t>
  </si>
  <si>
    <t>Martin GREIG</t>
  </si>
  <si>
    <t>Neil GRAHAM</t>
  </si>
  <si>
    <t>Martin LEADBETTER</t>
  </si>
  <si>
    <t>Ted FINCH</t>
  </si>
  <si>
    <t>Mike TURNBULL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</si>
</sst>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  <font>
      <sz val="11"/>
      <color rgb="FF00B0F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6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0" fillId="0" borderId="1" xfId="0" applyFont="1" applyBorder="1"/>
    <xf numFmtId="0" fontId="1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Border="1"/>
    <xf numFmtId="21" fontId="0" fillId="0" borderId="1" xfId="0" applyNumberFormat="1" applyBorder="1"/>
    <xf numFmtId="14" fontId="0" fillId="0" borderId="1" xfId="0" applyNumberFormat="1" applyBorder="1"/>
    <xf numFmtId="0" fontId="5" fillId="0" borderId="0" xfId="1" applyAlignment="1"/>
    <xf numFmtId="0" fontId="0" fillId="0" borderId="1" xfId="0" applyFill="1" applyBorder="1"/>
    <xf numFmtId="21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9" fontId="4" fillId="0" borderId="0" xfId="2" applyFont="1"/>
    <xf numFmtId="21" fontId="0" fillId="0" borderId="0" xfId="0" applyNumberFormat="1" applyAlignment="1">
      <alignment wrapText="1"/>
    </xf>
    <xf numFmtId="46" fontId="0" fillId="0" borderId="0" xfId="0" applyNumberFormat="1"/>
    <xf numFmtId="0" fontId="0" fillId="0" borderId="1" xfId="0" applyBorder="1" applyAlignment="1">
      <alignment wrapText="1"/>
    </xf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46" fontId="0" fillId="0" borderId="1" xfId="0" applyNumberFormat="1" applyBorder="1"/>
    <xf numFmtId="9" fontId="0" fillId="0" borderId="1" xfId="2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7" fillId="0" borderId="1" xfId="0" applyFont="1" applyBorder="1"/>
    <xf numFmtId="0" fontId="1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0" fillId="4" borderId="1" xfId="0" applyFont="1" applyFill="1" applyBorder="1"/>
    <xf numFmtId="0" fontId="0" fillId="5" borderId="1" xfId="0" applyFont="1" applyFill="1" applyBorder="1"/>
    <xf numFmtId="0" fontId="8" fillId="0" borderId="1" xfId="0" applyFont="1" applyBorder="1"/>
    <xf numFmtId="0" fontId="0" fillId="0" borderId="0" xfId="0" applyFill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/>
    <xf numFmtId="0" fontId="0" fillId="7" borderId="3" xfId="0" applyFont="1" applyFill="1" applyBorder="1" applyAlignment="1"/>
    <xf numFmtId="14" fontId="0" fillId="8" borderId="1" xfId="0" applyNumberFormat="1" applyFill="1" applyBorder="1"/>
    <xf numFmtId="0" fontId="0" fillId="8" borderId="1" xfId="0" applyFont="1" applyFill="1" applyBorder="1" applyAlignment="1"/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/>
    <xf numFmtId="0" fontId="0" fillId="7" borderId="1" xfId="0" applyFill="1" applyBorder="1"/>
    <xf numFmtId="0" fontId="0" fillId="8" borderId="1" xfId="0" applyFill="1" applyBorder="1" applyAlignment="1"/>
    <xf numFmtId="0" fontId="0" fillId="0" borderId="0" xfId="0" applyBorder="1"/>
    <xf numFmtId="21" fontId="0" fillId="0" borderId="0" xfId="0" applyNumberFormat="1" applyBorder="1"/>
    <xf numFmtId="21" fontId="0" fillId="0" borderId="1" xfId="0" applyNumberFormat="1" applyFill="1" applyBorder="1"/>
    <xf numFmtId="0" fontId="0" fillId="10" borderId="1" xfId="0" applyFill="1" applyBorder="1" applyAlignment="1"/>
    <xf numFmtId="0" fontId="0" fillId="8" borderId="1" xfId="0" applyFill="1" applyBorder="1"/>
    <xf numFmtId="0" fontId="7" fillId="0" borderId="1" xfId="0" applyFont="1" applyBorder="1" applyAlignment="1">
      <alignment wrapText="1"/>
    </xf>
    <xf numFmtId="0" fontId="1" fillId="11" borderId="1" xfId="0" applyFont="1" applyFill="1" applyBorder="1"/>
    <xf numFmtId="0" fontId="1" fillId="11" borderId="4" xfId="0" applyFont="1" applyFill="1" applyBorder="1" applyAlignment="1">
      <alignment horizontal="center" vertical="center"/>
    </xf>
    <xf numFmtId="20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20" fontId="0" fillId="0" borderId="1" xfId="0" applyNumberFormat="1" applyBorder="1"/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66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Hyperlink" xfId="1" builtinId="8"/>
    <cellStyle name="Normal" xfId="0" builtinId="0"/>
    <cellStyle name="Percent" xfId="2" builtinId="5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W28"/>
  <sheetViews>
    <sheetView workbookViewId="0">
      <selection activeCell="D28" sqref="D28"/>
    </sheetView>
  </sheetViews>
  <sheetFormatPr baseColWidth="10" defaultColWidth="8.83203125" defaultRowHeight="14" x14ac:dyDescent="0"/>
  <cols>
    <col min="1" max="1" width="27.33203125" style="6" customWidth="1"/>
    <col min="2" max="2" width="13.1640625" style="6" customWidth="1"/>
    <col min="3" max="3" width="11.5" style="1" bestFit="1" customWidth="1"/>
    <col min="4" max="4" width="10.83203125" style="1" customWidth="1"/>
    <col min="5" max="5" width="11.5" style="6" customWidth="1"/>
    <col min="6" max="6" width="12" style="1" customWidth="1"/>
    <col min="7" max="7" width="10.5" style="1" customWidth="1"/>
    <col min="8" max="8" width="12.5" style="1" customWidth="1"/>
    <col min="9" max="9" width="12" style="1" customWidth="1"/>
    <col min="10" max="10" width="11.6640625" style="1" customWidth="1"/>
    <col min="11" max="11" width="9.1640625" style="1" customWidth="1"/>
    <col min="13" max="13" width="14.1640625" style="1" customWidth="1"/>
    <col min="14" max="14" width="15.5" style="1" customWidth="1"/>
    <col min="15" max="15" width="9.1640625" style="1" customWidth="1"/>
    <col min="16" max="16" width="12.5" style="1" bestFit="1" customWidth="1"/>
    <col min="17" max="17" width="12.5" style="1" customWidth="1"/>
    <col min="18" max="18" width="13.1640625" style="1" bestFit="1" customWidth="1"/>
    <col min="19" max="16384" width="8.83203125" style="1"/>
  </cols>
  <sheetData>
    <row r="1" spans="1:23" s="29" customFormat="1" ht="28">
      <c r="A1" s="28" t="s">
        <v>0</v>
      </c>
      <c r="B1" s="28" t="s">
        <v>13</v>
      </c>
      <c r="C1" s="28" t="s">
        <v>42</v>
      </c>
      <c r="D1" s="28" t="s">
        <v>43</v>
      </c>
      <c r="E1" s="25" t="s">
        <v>55</v>
      </c>
      <c r="F1" s="28" t="s">
        <v>59</v>
      </c>
      <c r="G1" s="28" t="s">
        <v>79</v>
      </c>
      <c r="H1" s="28" t="s">
        <v>67</v>
      </c>
      <c r="I1" s="28" t="s">
        <v>69</v>
      </c>
      <c r="J1" s="28" t="s">
        <v>80</v>
      </c>
      <c r="K1" s="28" t="s">
        <v>81</v>
      </c>
      <c r="L1" s="28" t="s">
        <v>72</v>
      </c>
      <c r="M1" s="28" t="s">
        <v>74</v>
      </c>
      <c r="N1" s="28" t="s">
        <v>106</v>
      </c>
      <c r="O1" s="28" t="s">
        <v>73</v>
      </c>
      <c r="P1" s="38" t="s">
        <v>64</v>
      </c>
      <c r="Q1" s="38" t="s">
        <v>49</v>
      </c>
      <c r="R1" s="38" t="s">
        <v>48</v>
      </c>
      <c r="V1" s="37" t="s">
        <v>46</v>
      </c>
      <c r="W1" s="37" t="s">
        <v>47</v>
      </c>
    </row>
    <row r="2" spans="1:23">
      <c r="A2" s="45" t="s">
        <v>70</v>
      </c>
      <c r="B2" s="46" t="s">
        <v>18</v>
      </c>
      <c r="C2" s="31">
        <f>IF(D2&gt;=5,SMALL(E2:U2,1)+SMALL(E2:U2,2)+SMALL(E2:U2,3)+SMALL(E2:U2,4)+SMALL(E2:U2,5),IF(D2=4,SMALL(E2:U2,1)+SMALL(E2:U2,2)+SMALL(E2:U2,3)+SMALL(E2:U2,4),IF(D2=3,SMALL(E2:U2,1)+SMALL(E2:U2,2)+SMALL(E2:U2,3),IF(D2=2,SMALL(E2:U2,1)+SMALL(E2:U2,2),IF(D2=1,SMALL(E2:U2,1),"there must be an easier way to do this")))))</f>
        <v>9</v>
      </c>
      <c r="D2" s="32">
        <f>COUNTA(E2:U2)</f>
        <v>8</v>
      </c>
      <c r="E2" s="5">
        <v>2</v>
      </c>
      <c r="F2" s="2">
        <v>10</v>
      </c>
      <c r="G2" s="2">
        <v>2</v>
      </c>
      <c r="H2" s="2"/>
      <c r="I2" s="2">
        <v>2</v>
      </c>
      <c r="J2" s="23"/>
      <c r="K2" s="2"/>
      <c r="L2" s="2"/>
      <c r="M2" s="2"/>
      <c r="N2" s="2">
        <v>1</v>
      </c>
      <c r="O2" s="2">
        <v>2</v>
      </c>
      <c r="P2" s="2"/>
      <c r="Q2" s="4">
        <f>VLOOKUP(A2, 'Falkirk Parkrun'!$A$28:$E$37, 5, FALSE)</f>
        <v>7</v>
      </c>
      <c r="R2" s="4">
        <f>VLOOKUP(A2, 'Ed Parkrun'!$A$33:$E$42, 5, FALSE)</f>
        <v>8</v>
      </c>
      <c r="V2" s="36"/>
      <c r="W2" s="36"/>
    </row>
    <row r="3" spans="1:23">
      <c r="A3" s="45" t="s">
        <v>7</v>
      </c>
      <c r="B3" s="51" t="s">
        <v>60</v>
      </c>
      <c r="C3" s="31">
        <f>IF(D3&gt;=5,SMALL(E3:U3,1)+SMALL(E3:U3,2)+SMALL(E3:U3,3)+SMALL(E3:U3,4)+SMALL(E3:U3,5),IF(D3=4,SMALL(E3:U3,1)+SMALL(E3:U3,2)+SMALL(E3:U3,3)+SMALL(E3:U3,4),IF(D3=3,SMALL(E3:U3,1)+SMALL(E3:U3,2)+SMALL(E3:U3,3),IF(D3=2,SMALL(E3:U3,1)+SMALL(E3:U3,2),IF(D3=1,SMALL(E3:U3,1),"there must be an easier way to do this")))))</f>
        <v>11</v>
      </c>
      <c r="D3" s="32">
        <f>COUNTA(E3:U3)</f>
        <v>5</v>
      </c>
      <c r="E3" s="5"/>
      <c r="F3" s="7">
        <v>7</v>
      </c>
      <c r="G3" s="2"/>
      <c r="H3" s="2"/>
      <c r="I3" s="2"/>
      <c r="J3" s="2">
        <v>1</v>
      </c>
      <c r="K3" s="2"/>
      <c r="L3" s="2"/>
      <c r="M3" s="2">
        <v>1</v>
      </c>
      <c r="N3" s="2"/>
      <c r="O3" s="2">
        <v>1</v>
      </c>
      <c r="P3" s="2">
        <v>1</v>
      </c>
      <c r="Q3" s="4"/>
      <c r="R3" s="4"/>
      <c r="V3" s="36"/>
      <c r="W3" s="36"/>
    </row>
    <row r="4" spans="1:23">
      <c r="A4" s="7" t="s">
        <v>14</v>
      </c>
      <c r="B4" s="42" t="s">
        <v>18</v>
      </c>
      <c r="C4" s="31">
        <f>IF(D4&gt;=5,SMALL(E4:U4,1)+SMALL(E4:U4,2)+SMALL(E4:U4,3)+SMALL(E4:U4,4)+SMALL(E4:U4,5),IF(D4=4,SMALL(E4:U4,1)+SMALL(E4:U4,2)+SMALL(E4:U4,3)+SMALL(E4:U4,4),IF(D4=3,SMALL(E4:U4,1)+SMALL(E4:U4,2)+SMALL(E4:U4,3),IF(D4=2,SMALL(E4:U4,1)+SMALL(E4:U4,2),IF(D4=1,SMALL(E4:U4,1),"there must be an easier way to do this")))))</f>
        <v>17</v>
      </c>
      <c r="D4" s="32">
        <f>COUNTA(E4:U4)</f>
        <v>5</v>
      </c>
      <c r="E4" s="5"/>
      <c r="F4" s="5">
        <v>6</v>
      </c>
      <c r="G4" s="2"/>
      <c r="H4" s="2">
        <v>3</v>
      </c>
      <c r="I4" s="2"/>
      <c r="J4" s="33"/>
      <c r="K4" s="2">
        <v>2</v>
      </c>
      <c r="L4" s="2"/>
      <c r="M4" s="2"/>
      <c r="N4" s="2"/>
      <c r="O4" s="2"/>
      <c r="P4" s="2"/>
      <c r="Q4" s="4">
        <f>VLOOKUP(A4, 'Falkirk Parkrun'!$A$28:$E$37, 5, FALSE)</f>
        <v>5</v>
      </c>
      <c r="R4" s="4">
        <f>VLOOKUP(A4, 'Ed Parkrun'!$A$33:$E$42, 5, FALSE)</f>
        <v>1</v>
      </c>
      <c r="V4" s="36"/>
      <c r="W4" s="36"/>
    </row>
    <row r="5" spans="1:23">
      <c r="A5" s="42"/>
      <c r="B5" s="42"/>
      <c r="C5" s="31"/>
      <c r="D5" s="5"/>
      <c r="E5" s="5"/>
      <c r="F5" s="5"/>
      <c r="G5" s="2"/>
      <c r="H5" s="2"/>
      <c r="I5" s="2"/>
      <c r="J5" s="33"/>
      <c r="K5" s="2"/>
      <c r="L5" s="2"/>
      <c r="M5" s="2"/>
      <c r="N5" s="2"/>
      <c r="O5" s="2"/>
      <c r="P5" s="2"/>
      <c r="Q5" s="4"/>
      <c r="R5" s="4"/>
      <c r="V5" s="36"/>
      <c r="W5" s="36"/>
    </row>
    <row r="6" spans="1:23">
      <c r="A6" s="7" t="s">
        <v>88</v>
      </c>
      <c r="B6" s="42" t="s">
        <v>60</v>
      </c>
      <c r="C6" s="31">
        <f>IF(D6&gt;=5,SMALL(E6:U6,1)+SMALL(E6:U6,2)+SMALL(E6:U6,3)+SMALL(E6:U6,4)+SMALL(E6:U6,5),IF(D6=4,SMALL(E6:U6,1)+SMALL(E6:U6,2)+SMALL(E6:U6,3)+SMALL(E6:U6,4),IF(D6=3,SMALL(E6:U6,1)+SMALL(E6:U6,2)+SMALL(E6:U6,3),IF(D6=2,SMALL(E6:U6,1)+SMALL(E6:U6,2),IF(D6=1,SMALL(E6:U6,1),"there must be an easier way to do this")))))</f>
        <v>19</v>
      </c>
      <c r="D6" s="32">
        <f>COUNTA(E6:U6)</f>
        <v>4</v>
      </c>
      <c r="E6" s="5"/>
      <c r="F6" s="5">
        <v>9</v>
      </c>
      <c r="G6" s="2"/>
      <c r="H6" s="2">
        <v>5</v>
      </c>
      <c r="I6" s="2"/>
      <c r="J6" s="33"/>
      <c r="K6" s="2">
        <v>1</v>
      </c>
      <c r="L6" s="2"/>
      <c r="M6" s="2"/>
      <c r="N6" s="2"/>
      <c r="O6" s="2"/>
      <c r="P6" s="2"/>
      <c r="Q6" s="4">
        <f>VLOOKUP(A6, 'Falkirk Parkrun'!$A$28:$E$37, 5, FALSE)</f>
        <v>4</v>
      </c>
      <c r="R6" s="4"/>
      <c r="V6" s="36"/>
      <c r="W6" s="36"/>
    </row>
    <row r="7" spans="1:23">
      <c r="A7" s="7" t="s">
        <v>86</v>
      </c>
      <c r="B7" s="51" t="s">
        <v>18</v>
      </c>
      <c r="C7" s="31">
        <f t="shared" ref="C7:C16" si="0">IF(D7&gt;=5,SMALL(E7:U7,1)+SMALL(E7:U7,2)+SMALL(E7:U7,3)+SMALL(E7:U7,4)+SMALL(E7:U7,5),IF(D7=4,SMALL(E7:U7,1)+SMALL(E7:U7,2)+SMALL(E7:U7,3)+SMALL(E7:U7,4),IF(D7=3,SMALL(E7:U7,1)+SMALL(E7:U7,2)+SMALL(E7:U7,3),IF(D7=2,SMALL(E7:U7,1)+SMALL(E7:U7,2),IF(D7=1,SMALL(E7:U7,1),"there must be an easier way to do this")))))</f>
        <v>2</v>
      </c>
      <c r="D7" s="32">
        <f>COUNTA(E7:U7)</f>
        <v>2</v>
      </c>
      <c r="E7" s="5"/>
      <c r="F7" s="7">
        <v>1</v>
      </c>
      <c r="G7" s="2"/>
      <c r="H7" s="2">
        <v>1</v>
      </c>
      <c r="I7" s="2"/>
      <c r="J7" s="23"/>
      <c r="K7" s="2"/>
      <c r="L7" s="2"/>
      <c r="M7" s="2"/>
      <c r="N7" s="2"/>
      <c r="O7" s="2"/>
      <c r="P7" s="2"/>
      <c r="Q7" s="4"/>
      <c r="R7" s="4"/>
      <c r="V7" s="36"/>
      <c r="W7" s="36"/>
    </row>
    <row r="8" spans="1:23">
      <c r="A8" s="7" t="s">
        <v>16</v>
      </c>
      <c r="B8" s="46" t="s">
        <v>18</v>
      </c>
      <c r="C8" s="31">
        <f>IF(D8&gt;=5,SMALL(E8:U8,1)+SMALL(E8:U8,2)+SMALL(E8:U8,3)+SMALL(E8:U8,4)+SMALL(E8:U8,5),IF(D8=4,SMALL(E8:U8,1)+SMALL(E8:U8,2)+SMALL(E8:U8,3)+SMALL(E8:U8,4),IF(D8=3,SMALL(E8:U8,1)+SMALL(E8:U8,2)+SMALL(E8:U8,3),IF(D8=2,SMALL(E8:U8,1)+SMALL(E8:U8,2),IF(D8=1,SMALL(E8:U8,1),"there must be an easier way to do this")))))</f>
        <v>6</v>
      </c>
      <c r="D8" s="32">
        <f>COUNTA(E8:U8)</f>
        <v>3</v>
      </c>
      <c r="E8" s="5"/>
      <c r="F8" s="2">
        <v>3</v>
      </c>
      <c r="G8" s="2"/>
      <c r="H8" s="2">
        <v>2</v>
      </c>
      <c r="I8" s="2"/>
      <c r="J8" s="23"/>
      <c r="K8" s="2"/>
      <c r="L8" s="2"/>
      <c r="M8" s="2"/>
      <c r="N8" s="2"/>
      <c r="O8" s="2"/>
      <c r="P8" s="2"/>
      <c r="Q8" s="4">
        <f>VLOOKUP(A8, 'Falkirk Parkrun'!$A$28:$E$37, 5, FALSE)</f>
        <v>1</v>
      </c>
      <c r="R8" s="4"/>
      <c r="V8" s="36"/>
      <c r="W8" s="36"/>
    </row>
    <row r="9" spans="1:23">
      <c r="A9" s="51" t="s">
        <v>24</v>
      </c>
      <c r="B9" s="51" t="s">
        <v>18</v>
      </c>
      <c r="C9" s="31">
        <f t="shared" si="0"/>
        <v>8</v>
      </c>
      <c r="D9" s="32">
        <f t="shared" ref="D9:D21" si="1">COUNTA(E9:U9)</f>
        <v>3</v>
      </c>
      <c r="E9" s="5">
        <v>1</v>
      </c>
      <c r="F9" s="7">
        <v>5</v>
      </c>
      <c r="G9" s="2"/>
      <c r="H9" s="2"/>
      <c r="I9" s="2"/>
      <c r="J9" s="2"/>
      <c r="K9" s="2"/>
      <c r="L9" s="2"/>
      <c r="M9" s="2"/>
      <c r="N9" s="2"/>
      <c r="O9" s="2"/>
      <c r="P9" s="2"/>
      <c r="Q9" s="4"/>
      <c r="R9" s="4">
        <f>VLOOKUP(A9, 'Ed Parkrun'!$A$33:$E$42, 5, FALSE)</f>
        <v>2</v>
      </c>
      <c r="V9" s="36"/>
      <c r="W9" s="36"/>
    </row>
    <row r="10" spans="1:23">
      <c r="A10" s="7" t="s">
        <v>56</v>
      </c>
      <c r="B10" s="51" t="s">
        <v>18</v>
      </c>
      <c r="C10" s="31">
        <f t="shared" si="0"/>
        <v>15</v>
      </c>
      <c r="D10" s="32">
        <f>COUNTA(E10:U10)</f>
        <v>3</v>
      </c>
      <c r="E10" s="5"/>
      <c r="F10" s="7">
        <v>8</v>
      </c>
      <c r="G10" s="2"/>
      <c r="H10" s="2">
        <v>4</v>
      </c>
      <c r="I10" s="2"/>
      <c r="J10" s="2"/>
      <c r="K10" s="2"/>
      <c r="L10" s="2"/>
      <c r="M10" s="2"/>
      <c r="N10" s="2"/>
      <c r="O10" s="2"/>
      <c r="P10" s="2"/>
      <c r="Q10" s="4">
        <f>VLOOKUP(A10, 'Falkirk Parkrun'!$A$28:$E$37, 5, FALSE)</f>
        <v>3</v>
      </c>
      <c r="R10" s="4"/>
      <c r="V10" s="36"/>
      <c r="W10" s="36"/>
    </row>
    <row r="11" spans="1:23">
      <c r="A11" s="51" t="s">
        <v>85</v>
      </c>
      <c r="B11" s="51" t="s">
        <v>68</v>
      </c>
      <c r="C11" s="31">
        <f t="shared" si="0"/>
        <v>11</v>
      </c>
      <c r="D11" s="32">
        <f t="shared" si="1"/>
        <v>2</v>
      </c>
      <c r="E11" s="5"/>
      <c r="F11" s="7"/>
      <c r="G11" s="2">
        <v>1</v>
      </c>
      <c r="H11" s="2"/>
      <c r="I11" s="2"/>
      <c r="J11" s="2"/>
      <c r="K11" s="2">
        <v>10</v>
      </c>
      <c r="L11" s="2"/>
      <c r="M11" s="2"/>
      <c r="N11" s="2"/>
      <c r="O11" s="2"/>
      <c r="P11" s="2"/>
      <c r="Q11" s="4"/>
      <c r="R11" s="4"/>
      <c r="V11" s="36"/>
      <c r="W11" s="36"/>
    </row>
    <row r="12" spans="1:23">
      <c r="A12" s="51" t="s">
        <v>97</v>
      </c>
      <c r="B12" s="46" t="s">
        <v>60</v>
      </c>
      <c r="C12" s="31">
        <f t="shared" ref="C12:C13" si="2">IF(D12&gt;=5,SMALL(E12:U12,1)+SMALL(E12:U12,2)+SMALL(E12:U12,3)+SMALL(E12:U12,4)+SMALL(E12:U12,5),IF(D12=4,SMALL(E12:U12,1)+SMALL(E12:U12,2)+SMALL(E12:U12,3)+SMALL(E12:U12,4),IF(D12=3,SMALL(E12:U12,1)+SMALL(E12:U12,2)+SMALL(E12:U12,3),IF(D12=2,SMALL(E12:U12,1)+SMALL(E12:U12,2),IF(D12=1,SMALL(E12:U12,1),"there must be an easier way to do this")))))</f>
        <v>1</v>
      </c>
      <c r="D12" s="32">
        <f t="shared" ref="D12:D13" si="3">COUNTA(E12:U12)</f>
        <v>1</v>
      </c>
      <c r="E12" s="5"/>
      <c r="F12" s="2"/>
      <c r="G12" s="2"/>
      <c r="H12" s="2"/>
      <c r="I12" s="2">
        <v>1</v>
      </c>
      <c r="J12" s="2"/>
      <c r="K12" s="2"/>
      <c r="L12" s="2"/>
      <c r="M12" s="2"/>
      <c r="N12" s="2"/>
      <c r="O12" s="2"/>
      <c r="P12" s="2"/>
      <c r="Q12" s="4"/>
      <c r="R12" s="4"/>
      <c r="V12" s="36"/>
      <c r="W12" s="36"/>
    </row>
    <row r="13" spans="1:23">
      <c r="A13" s="51" t="s">
        <v>100</v>
      </c>
      <c r="B13" s="46" t="s">
        <v>18</v>
      </c>
      <c r="C13" s="31">
        <f t="shared" si="2"/>
        <v>5</v>
      </c>
      <c r="D13" s="32">
        <f t="shared" si="3"/>
        <v>2</v>
      </c>
      <c r="E13" s="5"/>
      <c r="F13" s="2"/>
      <c r="G13" s="2"/>
      <c r="H13" s="2"/>
      <c r="I13" s="2"/>
      <c r="J13" s="2">
        <v>2</v>
      </c>
      <c r="K13" s="2"/>
      <c r="L13" s="2"/>
      <c r="M13" s="2"/>
      <c r="N13" s="2"/>
      <c r="O13" s="2"/>
      <c r="P13" s="2"/>
      <c r="Q13" s="4"/>
      <c r="R13" s="4">
        <f>VLOOKUP(A13, 'Ed Parkrun'!$A$33:$E$42, 5, FALSE)</f>
        <v>3</v>
      </c>
      <c r="V13" s="36"/>
      <c r="W13" s="36"/>
    </row>
    <row r="14" spans="1:23">
      <c r="A14" s="7" t="s">
        <v>71</v>
      </c>
      <c r="B14" s="51" t="s">
        <v>18</v>
      </c>
      <c r="C14" s="31">
        <f t="shared" si="0"/>
        <v>4</v>
      </c>
      <c r="D14" s="32">
        <f t="shared" si="1"/>
        <v>2</v>
      </c>
      <c r="E14" s="4"/>
      <c r="F14" s="7">
        <v>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4">
        <f>VLOOKUP(A14, 'Falkirk Parkrun'!$A$28:$E$37, 5, FALSE)</f>
        <v>2</v>
      </c>
      <c r="R14" s="4"/>
      <c r="V14" s="36"/>
      <c r="W14" s="36"/>
    </row>
    <row r="15" spans="1:23">
      <c r="A15" s="51" t="s">
        <v>83</v>
      </c>
      <c r="B15" s="51" t="s">
        <v>60</v>
      </c>
      <c r="C15" s="31">
        <f t="shared" si="0"/>
        <v>10</v>
      </c>
      <c r="D15" s="32">
        <f t="shared" si="1"/>
        <v>2</v>
      </c>
      <c r="E15" s="4">
        <v>3</v>
      </c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4"/>
      <c r="R15" s="4">
        <f>VLOOKUP(A15, 'Ed Parkrun'!$A$33:$E$42, 5, FALSE)</f>
        <v>7</v>
      </c>
      <c r="V15" s="36"/>
      <c r="W15" s="36"/>
    </row>
    <row r="16" spans="1:23">
      <c r="A16" s="51" t="s">
        <v>87</v>
      </c>
      <c r="B16" s="46" t="s">
        <v>61</v>
      </c>
      <c r="C16" s="31">
        <f t="shared" si="0"/>
        <v>4</v>
      </c>
      <c r="D16" s="32">
        <f t="shared" si="1"/>
        <v>1</v>
      </c>
      <c r="E16" s="5"/>
      <c r="F16" s="2">
        <v>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4"/>
      <c r="R16" s="4"/>
      <c r="V16" s="36"/>
      <c r="W16" s="36"/>
    </row>
    <row r="17" spans="1:23">
      <c r="A17" s="51" t="s">
        <v>112</v>
      </c>
      <c r="B17" s="46" t="s">
        <v>113</v>
      </c>
      <c r="C17" s="31"/>
      <c r="D17" s="32">
        <f t="shared" si="1"/>
        <v>3</v>
      </c>
      <c r="E17" s="5"/>
      <c r="F17" s="2"/>
      <c r="G17" s="2"/>
      <c r="H17" s="2"/>
      <c r="I17" s="2"/>
      <c r="J17" s="2"/>
      <c r="K17" s="2"/>
      <c r="L17" s="2"/>
      <c r="M17" s="2"/>
      <c r="N17" s="2">
        <v>2</v>
      </c>
      <c r="O17" s="2"/>
      <c r="P17" s="2"/>
      <c r="Q17" s="4">
        <f>VLOOKUP(A17, 'Falkirk Parkrun'!$A$28:$E$37, 5, FALSE)</f>
        <v>9</v>
      </c>
      <c r="R17" s="4">
        <f>VLOOKUP(A17, 'Ed Parkrun'!$A$33:$E$42, 5, FALSE)</f>
        <v>9</v>
      </c>
      <c r="V17" s="36"/>
      <c r="W17" s="36"/>
    </row>
    <row r="18" spans="1:23">
      <c r="A18" s="51"/>
      <c r="B18" s="46"/>
      <c r="C18" s="31"/>
      <c r="D18" s="31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4"/>
      <c r="R18" s="4"/>
      <c r="V18" s="36"/>
      <c r="W18" s="36"/>
    </row>
    <row r="19" spans="1:23">
      <c r="A19" s="51"/>
      <c r="B19" s="46"/>
      <c r="C19" s="31"/>
      <c r="D19" s="31"/>
      <c r="E19" s="5"/>
      <c r="F19" s="2"/>
      <c r="G19" s="2"/>
      <c r="H19" s="2"/>
      <c r="I19" s="2"/>
      <c r="J19" s="23"/>
      <c r="K19" s="2"/>
      <c r="L19" s="2"/>
      <c r="M19" s="2"/>
      <c r="N19" s="2"/>
      <c r="O19" s="2"/>
      <c r="P19" s="2"/>
      <c r="Q19" s="4"/>
      <c r="R19" s="4"/>
      <c r="V19" s="36"/>
      <c r="W19" s="36"/>
    </row>
    <row r="20" spans="1:23">
      <c r="A20" s="51"/>
      <c r="B20" s="51"/>
      <c r="C20" s="31"/>
      <c r="D20" s="31"/>
      <c r="E20" s="5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4"/>
      <c r="R20" s="4"/>
      <c r="V20" s="36"/>
      <c r="W20" s="36"/>
    </row>
    <row r="21" spans="1:23">
      <c r="A21" s="51"/>
      <c r="B21" s="51"/>
      <c r="C21" s="31"/>
      <c r="D21" s="31"/>
      <c r="E21" s="5"/>
      <c r="F21" s="7"/>
      <c r="G21" s="2"/>
      <c r="H21" s="2"/>
      <c r="I21" s="2"/>
      <c r="J21" s="23"/>
      <c r="K21" s="2"/>
      <c r="L21" s="2"/>
      <c r="M21" s="2"/>
      <c r="N21" s="2"/>
      <c r="O21" s="2"/>
      <c r="P21" s="2"/>
      <c r="Q21" s="4"/>
      <c r="R21" s="4"/>
      <c r="V21" s="36"/>
      <c r="W21" s="36"/>
    </row>
    <row r="22" spans="1:23">
      <c r="A22" s="7"/>
      <c r="B22" s="42"/>
      <c r="C22" s="31"/>
      <c r="D22" s="31"/>
      <c r="E22" s="5"/>
      <c r="F22" s="2"/>
      <c r="G22" s="2"/>
      <c r="H22" s="2"/>
      <c r="I22" s="2"/>
      <c r="J22" s="23"/>
      <c r="K22" s="2"/>
      <c r="L22" s="2"/>
      <c r="M22" s="2"/>
      <c r="N22" s="2"/>
      <c r="O22" s="2"/>
      <c r="P22" s="2"/>
      <c r="Q22" s="4"/>
      <c r="R22" s="4"/>
      <c r="V22" s="36"/>
      <c r="W22" s="36"/>
    </row>
    <row r="23" spans="1:23">
      <c r="A23" s="7"/>
      <c r="B23" s="42"/>
      <c r="C23" s="31"/>
      <c r="D23" s="31"/>
      <c r="E23" s="5"/>
      <c r="F23" s="2"/>
      <c r="G23" s="2"/>
      <c r="H23" s="2"/>
      <c r="I23" s="2"/>
      <c r="J23" s="23"/>
      <c r="K23" s="2"/>
      <c r="L23" s="2"/>
      <c r="M23" s="2"/>
      <c r="N23" s="2"/>
      <c r="O23" s="2"/>
      <c r="P23" s="2"/>
      <c r="Q23" s="4"/>
      <c r="R23" s="4"/>
      <c r="V23" s="36"/>
      <c r="W23" s="36"/>
    </row>
    <row r="24" spans="1:23">
      <c r="A24" s="40" t="s">
        <v>53</v>
      </c>
      <c r="P24" s="2"/>
      <c r="Q24" s="4"/>
      <c r="R24" s="4"/>
    </row>
    <row r="26" spans="1:23">
      <c r="A26" s="6" t="s">
        <v>21</v>
      </c>
    </row>
    <row r="27" spans="1:23">
      <c r="A27" s="10" t="s">
        <v>52</v>
      </c>
    </row>
    <row r="28" spans="1:23">
      <c r="A28" s="6" t="s">
        <v>22</v>
      </c>
    </row>
  </sheetData>
  <sortState ref="A2:S21">
    <sortCondition descending="1" ref="D2"/>
  </sortState>
  <conditionalFormatting sqref="D2:D4 D6:D17">
    <cfRule type="cellIs" dxfId="34" priority="4" operator="greaterThanOrEqual">
      <formula>5</formula>
    </cfRule>
  </conditionalFormatting>
  <conditionalFormatting sqref="D2:D4 D6:D17">
    <cfRule type="cellIs" dxfId="33" priority="1" operator="lessThan">
      <formula>4</formula>
    </cfRule>
    <cfRule type="cellIs" dxfId="32" priority="2" operator="equal">
      <formula>4</formula>
    </cfRule>
    <cfRule type="cellIs" dxfId="31" priority="3" operator="greaterThan">
      <formula>4</formula>
    </cfRule>
  </conditionalFormatting>
  <hyperlinks>
    <hyperlink ref="A27" r:id="rId1"/>
  </hyperlinks>
  <pageMargins left="0.7" right="0.7" top="0.75" bottom="0.75" header="0.3" footer="0.3"/>
  <pageSetup paperSize="9" orientation="portrait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X43"/>
  <sheetViews>
    <sheetView tabSelected="1" zoomScale="90" zoomScaleNormal="90" zoomScalePageLayoutView="90" workbookViewId="0">
      <selection activeCell="C14" sqref="C14"/>
    </sheetView>
  </sheetViews>
  <sheetFormatPr baseColWidth="10" defaultColWidth="8.83203125" defaultRowHeight="14" x14ac:dyDescent="0"/>
  <cols>
    <col min="1" max="1" width="24.5" style="6" customWidth="1"/>
    <col min="2" max="2" width="12" style="1" bestFit="1" customWidth="1"/>
    <col min="3" max="3" width="13.6640625" style="1" customWidth="1"/>
    <col min="4" max="4" width="12.5" style="1" customWidth="1"/>
    <col min="5" max="5" width="11.5" style="1" customWidth="1"/>
    <col min="6" max="6" width="12" style="1" customWidth="1"/>
    <col min="7" max="7" width="9.83203125" style="1" customWidth="1"/>
    <col min="8" max="8" width="9.1640625" style="1" customWidth="1"/>
    <col min="9" max="10" width="12" style="1" customWidth="1"/>
    <col min="11" max="11" width="12.83203125" style="1" customWidth="1"/>
    <col min="12" max="12" width="12.6640625" style="1" customWidth="1"/>
    <col min="13" max="13" width="14.6640625" style="1" customWidth="1"/>
    <col min="14" max="17" width="14.5" style="1" customWidth="1"/>
    <col min="18" max="18" width="13.1640625" style="1" bestFit="1" customWidth="1"/>
    <col min="19" max="22" width="8.83203125" style="1"/>
    <col min="23" max="24" width="8.83203125" style="36"/>
    <col min="25" max="16384" width="8.83203125" style="1"/>
  </cols>
  <sheetData>
    <row r="1" spans="1:24" s="30" customFormat="1" ht="28">
      <c r="A1" s="24" t="s">
        <v>3</v>
      </c>
      <c r="B1" s="25" t="s">
        <v>13</v>
      </c>
      <c r="C1" s="24" t="s">
        <v>44</v>
      </c>
      <c r="D1" s="24" t="s">
        <v>43</v>
      </c>
      <c r="E1" s="25" t="s">
        <v>55</v>
      </c>
      <c r="F1" s="28" t="s">
        <v>59</v>
      </c>
      <c r="G1" s="28" t="s">
        <v>79</v>
      </c>
      <c r="H1" s="28" t="s">
        <v>67</v>
      </c>
      <c r="I1" s="28" t="s">
        <v>69</v>
      </c>
      <c r="J1" s="28" t="s">
        <v>80</v>
      </c>
      <c r="K1" s="28" t="s">
        <v>81</v>
      </c>
      <c r="L1" s="28" t="s">
        <v>72</v>
      </c>
      <c r="M1" s="28" t="s">
        <v>74</v>
      </c>
      <c r="N1" s="28" t="s">
        <v>106</v>
      </c>
      <c r="O1" s="28" t="s">
        <v>73</v>
      </c>
      <c r="P1" s="38" t="s">
        <v>64</v>
      </c>
      <c r="Q1" s="38" t="s">
        <v>49</v>
      </c>
      <c r="R1" s="38" t="s">
        <v>48</v>
      </c>
      <c r="W1" s="35" t="s">
        <v>46</v>
      </c>
      <c r="X1" s="35" t="s">
        <v>18</v>
      </c>
    </row>
    <row r="2" spans="1:24">
      <c r="A2" s="45" t="s">
        <v>50</v>
      </c>
      <c r="B2" s="7" t="s">
        <v>5</v>
      </c>
      <c r="C2" s="31">
        <f>IF(D2&gt;=5,SMALL(E2:U2,1)+SMALL(E2:U2,2)+SMALL(E2:U2,3)+SMALL(E2:U2,4)+SMALL(E2:U2,5),IF(D2=4,SMALL(E2:U2,1)+SMALL(E2:U2,2)+SMALL(E2:U2,3)+SMALL(E2:U2,4),IF(D2=3,SMALL(E2:U2,1)+SMALL(E2:U2,2)+SMALL(E2:U2,3),IF(D2=2,SMALL(E2:U2,1)+SMALL(E2:U2,2),IF(D2=1,SMALL(E2:U2,1),"there must be an easier way to do this")))))</f>
        <v>5</v>
      </c>
      <c r="D2" s="32">
        <f>COUNTA(E2:U2)</f>
        <v>8</v>
      </c>
      <c r="E2" s="52"/>
      <c r="F2" s="52">
        <v>1</v>
      </c>
      <c r="G2" s="27"/>
      <c r="H2" s="2">
        <v>2</v>
      </c>
      <c r="I2" s="27">
        <v>1</v>
      </c>
      <c r="J2" s="2"/>
      <c r="K2" s="2">
        <v>1</v>
      </c>
      <c r="L2" s="2"/>
      <c r="M2" s="2"/>
      <c r="N2" s="2">
        <v>1</v>
      </c>
      <c r="O2" s="2">
        <v>1</v>
      </c>
      <c r="P2" s="2"/>
      <c r="Q2" s="2">
        <f>VLOOKUP(A2, 'Falkirk Parkrun'!$A$2:$E$19, 5, FALSE)</f>
        <v>1</v>
      </c>
      <c r="R2" s="2">
        <f>VLOOKUP(A2, 'Ed Parkrun'!$A$2:$E$30, 5, FALSE)</f>
        <v>1</v>
      </c>
    </row>
    <row r="3" spans="1:24">
      <c r="A3" s="7" t="s">
        <v>4</v>
      </c>
      <c r="B3" s="7" t="s">
        <v>5</v>
      </c>
      <c r="C3" s="31">
        <f>IF(D3&gt;=5,SMALL(E3:U3,1)+SMALL(E3:U3,2)+SMALL(E3:U3,3)+SMALL(E3:U3,4)+SMALL(E3:U3,5),IF(D3=4,SMALL(E3:U3,1)+SMALL(E3:U3,2)+SMALL(E3:U3,3)+SMALL(E3:U3,4),IF(D3=3,SMALL(E3:U3,1)+SMALL(E3:U3,2)+SMALL(E3:U3,3),IF(D3=2,SMALL(E3:U3,1)+SMALL(E3:U3,2),IF(D3=1,SMALL(E3:U3,1),"there must be an easier way to do this")))))</f>
        <v>9</v>
      </c>
      <c r="D3" s="32">
        <f>COUNTA(E3:U3)</f>
        <v>5</v>
      </c>
      <c r="E3" s="27"/>
      <c r="F3" s="27">
        <v>2</v>
      </c>
      <c r="G3" s="27"/>
      <c r="H3" s="26"/>
      <c r="I3" s="27">
        <v>2</v>
      </c>
      <c r="J3" s="2"/>
      <c r="K3" s="2"/>
      <c r="L3" s="2"/>
      <c r="M3" s="2">
        <v>2</v>
      </c>
      <c r="N3" s="2"/>
      <c r="O3" s="2"/>
      <c r="P3" s="2">
        <f>VLOOKUP(A3, Marathon!$A$3:$E$14, 5, FALSE)</f>
        <v>1</v>
      </c>
      <c r="Q3" s="2"/>
      <c r="R3" s="2">
        <f>VLOOKUP(A3, 'Ed Parkrun'!$A$2:$E$30, 5, FALSE)</f>
        <v>2</v>
      </c>
    </row>
    <row r="4" spans="1:24">
      <c r="A4" s="45" t="s">
        <v>8</v>
      </c>
      <c r="B4" s="7" t="s">
        <v>20</v>
      </c>
      <c r="C4" s="31">
        <f>IF(D4&gt;=5,SMALL(E4:U4,1)+SMALL(E4:U4,2)+SMALL(E4:U4,3)+SMALL(E4:U4,4)+SMALL(E4:U4,5),IF(D4=4,SMALL(E4:U4,1)+SMALL(E4:U4,2)+SMALL(E4:U4,3)+SMALL(E4:U4,4),IF(D4=3,SMALL(E4:U4,1)+SMALL(E4:U4,2)+SMALL(E4:U4,3),IF(D4=2,SMALL(E4:U4,1)+SMALL(E4:U4,2),IF(D4=1,SMALL(E4:U4,1),"there must be an easier way to do this")))))</f>
        <v>15</v>
      </c>
      <c r="D4" s="32">
        <f>COUNTA(E4:U4)</f>
        <v>9</v>
      </c>
      <c r="E4" s="27">
        <v>4</v>
      </c>
      <c r="F4" s="27">
        <v>9</v>
      </c>
      <c r="G4" s="27">
        <v>2</v>
      </c>
      <c r="H4" s="2"/>
      <c r="I4" s="27">
        <v>4</v>
      </c>
      <c r="J4" s="2">
        <v>1</v>
      </c>
      <c r="K4" s="2">
        <v>5</v>
      </c>
      <c r="L4" s="2"/>
      <c r="M4" s="2"/>
      <c r="N4" s="2">
        <v>4</v>
      </c>
      <c r="O4" s="2">
        <v>4</v>
      </c>
      <c r="P4" s="2">
        <f>VLOOKUP(A4, Marathon!$A$3:$E$14, 5, FALSE)</f>
        <v>6</v>
      </c>
      <c r="Q4" s="2"/>
      <c r="R4" s="2"/>
    </row>
    <row r="5" spans="1:24">
      <c r="A5" s="45" t="s">
        <v>63</v>
      </c>
      <c r="B5" s="7" t="s">
        <v>19</v>
      </c>
      <c r="C5" s="31">
        <f>IF(D5&gt;=5,SMALL(E5:U5,1)+SMALL(E5:U5,2)+SMALL(E5:U5,3)+SMALL(E5:U5,4)+SMALL(E5:U5,5),IF(D5=4,SMALL(E5:U5,1)+SMALL(E5:U5,2)+SMALL(E5:U5,3)+SMALL(E5:U5,4),IF(D5=3,SMALL(E5:U5,1)+SMALL(E5:U5,2)+SMALL(E5:U5,3),IF(D5=2,SMALL(E5:U5,1)+SMALL(E5:U5,2),IF(D5=1,SMALL(E5:U5,1),"there must be an easier way to do this")))))</f>
        <v>19</v>
      </c>
      <c r="D5" s="32">
        <f>COUNTA(E5:U5)</f>
        <v>5</v>
      </c>
      <c r="E5" s="27"/>
      <c r="F5" s="27"/>
      <c r="G5" s="27">
        <v>1</v>
      </c>
      <c r="H5" s="2"/>
      <c r="I5" s="27"/>
      <c r="J5" s="2">
        <v>2</v>
      </c>
      <c r="K5" s="2">
        <v>3</v>
      </c>
      <c r="L5" s="2"/>
      <c r="M5" s="2"/>
      <c r="N5" s="2"/>
      <c r="O5" s="2"/>
      <c r="P5" s="2">
        <f>VLOOKUP(A5, Marathon!$A$3:$E$14, 5, FALSE)</f>
        <v>4</v>
      </c>
      <c r="Q5" s="2"/>
      <c r="R5" s="2">
        <f>VLOOKUP(A5, 'Ed Parkrun'!$A$2:$E$30, 5, FALSE)</f>
        <v>9</v>
      </c>
    </row>
    <row r="6" spans="1:24">
      <c r="A6" s="7" t="s">
        <v>58</v>
      </c>
      <c r="B6" s="7" t="s">
        <v>20</v>
      </c>
      <c r="C6" s="31">
        <f t="shared" ref="C6:C26" si="0">IF(D6&gt;=5,SMALL(E6:U6,1)+SMALL(E6:U6,2)+SMALL(E6:U6,3)+SMALL(E6:U6,4)+SMALL(E6:U6,5),IF(D6=4,SMALL(E6:U6,1)+SMALL(E6:U6,2)+SMALL(E6:U6,3)+SMALL(E6:U6,4),IF(D6=3,SMALL(E6:U6,1)+SMALL(E6:U6,2)+SMALL(E6:U6,3),IF(D6=2,SMALL(E6:U6,1)+SMALL(E6:U6,2),IF(D6=1,SMALL(E6:U6,1),"there must be an easier way to do this")))))</f>
        <v>22</v>
      </c>
      <c r="D6" s="32">
        <f>COUNTA(E6:U6)</f>
        <v>8</v>
      </c>
      <c r="E6" s="27">
        <v>5</v>
      </c>
      <c r="F6" s="27">
        <v>8</v>
      </c>
      <c r="G6" s="27">
        <v>3</v>
      </c>
      <c r="H6" s="2">
        <v>6</v>
      </c>
      <c r="I6" s="27">
        <v>6</v>
      </c>
      <c r="J6" s="2"/>
      <c r="K6" s="2"/>
      <c r="L6" s="2"/>
      <c r="M6" s="2">
        <v>3</v>
      </c>
      <c r="N6" s="2">
        <v>5</v>
      </c>
      <c r="O6" s="2"/>
      <c r="P6" s="2"/>
      <c r="Q6" s="2">
        <f>VLOOKUP(A6, 'Falkirk Parkrun'!$A$2:$E$19, 5, FALSE)</f>
        <v>8</v>
      </c>
      <c r="R6" s="2"/>
    </row>
    <row r="7" spans="1:24">
      <c r="A7" s="7" t="s">
        <v>89</v>
      </c>
      <c r="B7" s="7" t="s">
        <v>19</v>
      </c>
      <c r="C7" s="31">
        <f>IF(D7&gt;=5,SMALL(E7:U7,1)+SMALL(E7:U7,2)+SMALL(E7:U7,3)+SMALL(E7:U7,4)+SMALL(E7:U7,5),IF(D7=4,SMALL(E7:U7,1)+SMALL(E7:U7,2)+SMALL(E7:U7,3)+SMALL(E7:U7,4),IF(D7=3,SMALL(E7:U7,1)+SMALL(E7:U7,2)+SMALL(E7:U7,3),IF(D7=2,SMALL(E7:U7,1)+SMALL(E7:U7,2),IF(D7=1,SMALL(E7:U7,1),"there must be an easier way to do this")))))</f>
        <v>25</v>
      </c>
      <c r="D7" s="32">
        <f>COUNTA(E7:U7)</f>
        <v>5</v>
      </c>
      <c r="E7" s="52"/>
      <c r="F7" s="52">
        <v>6</v>
      </c>
      <c r="G7" s="27"/>
      <c r="H7" s="2"/>
      <c r="I7" s="27"/>
      <c r="J7" s="2">
        <v>3</v>
      </c>
      <c r="K7" s="2"/>
      <c r="L7" s="2"/>
      <c r="M7" s="2"/>
      <c r="N7" s="2"/>
      <c r="O7" s="2">
        <v>2</v>
      </c>
      <c r="P7" s="2"/>
      <c r="Q7" s="2">
        <f>VLOOKUP(A7, 'Falkirk Parkrun'!$A$2:$E$19, 5, FALSE)</f>
        <v>9</v>
      </c>
      <c r="R7" s="2">
        <f>VLOOKUP(A7, 'Ed Parkrun'!$A$2:$E$30, 5, FALSE)</f>
        <v>5</v>
      </c>
    </row>
    <row r="8" spans="1:24">
      <c r="A8" s="45" t="s">
        <v>62</v>
      </c>
      <c r="B8" s="7" t="s">
        <v>39</v>
      </c>
      <c r="C8" s="31">
        <f>IF(D8&gt;=5,SMALL(E8:U8,1)+SMALL(E8:U8,2)+SMALL(E8:U8,3)+SMALL(E8:U8,4)+SMALL(E8:U8,5),IF(D8=4,SMALL(E8:U8,1)+SMALL(E8:U8,2)+SMALL(E8:U8,3)+SMALL(E8:U8,4),IF(D8=3,SMALL(E8:U8,1)+SMALL(E8:U8,2)+SMALL(E8:U8,3),IF(D8=2,SMALL(E8:U8,1)+SMALL(E8:U8,2),IF(D8=1,SMALL(E8:U8,1),"there must be an easier way to do this")))))</f>
        <v>35</v>
      </c>
      <c r="D8" s="32">
        <f>COUNTA(E8:U8)</f>
        <v>5</v>
      </c>
      <c r="E8" s="2"/>
      <c r="F8" s="26"/>
      <c r="G8" s="2"/>
      <c r="H8" s="2"/>
      <c r="I8" s="27"/>
      <c r="J8" s="2"/>
      <c r="K8" s="2"/>
      <c r="L8" s="2"/>
      <c r="M8" s="2"/>
      <c r="N8" s="2">
        <v>6</v>
      </c>
      <c r="O8" s="2">
        <v>5</v>
      </c>
      <c r="P8" s="2">
        <f>VLOOKUP(A8, Marathon!$A$3:$E$14, 5, FALSE)</f>
        <v>7</v>
      </c>
      <c r="Q8" s="2">
        <f>VLOOKUP(A8, 'Falkirk Parkrun'!$A$2:$E$19, 5, FALSE)</f>
        <v>7</v>
      </c>
      <c r="R8" s="2">
        <f>VLOOKUP(A8, 'Ed Parkrun'!$A$2:$E$30, 5, FALSE)</f>
        <v>10</v>
      </c>
    </row>
    <row r="9" spans="1:24">
      <c r="A9" s="7" t="s">
        <v>84</v>
      </c>
      <c r="B9" s="7" t="s">
        <v>39</v>
      </c>
      <c r="C9" s="31">
        <f>IF(D9&gt;=5,SMALL(E9:U9,1)+SMALL(E9:U9,2)+SMALL(E9:U9,3)+SMALL(E9:U9,4)+SMALL(E9:U9,5),IF(D9=4,SMALL(E9:U9,1)+SMALL(E9:U9,2)+SMALL(E9:U9,3)+SMALL(E9:U9,4),IF(D9=3,SMALL(E9:U9,1)+SMALL(E9:U9,2)+SMALL(E9:U9,3),IF(D9=2,SMALL(E9:U9,1)+SMALL(E9:U9,2),IF(D9=1,SMALL(E9:U9,1),"there must be an easier way to do this")))))</f>
        <v>36</v>
      </c>
      <c r="D9" s="32">
        <f t="shared" ref="D9" si="1">COUNTA(E9:U9)</f>
        <v>6</v>
      </c>
      <c r="E9" s="27"/>
      <c r="F9" s="27"/>
      <c r="G9" s="27">
        <v>4</v>
      </c>
      <c r="H9" s="26"/>
      <c r="I9" s="27">
        <v>9</v>
      </c>
      <c r="J9" s="2">
        <v>4</v>
      </c>
      <c r="K9" s="2">
        <v>9</v>
      </c>
      <c r="L9" s="2"/>
      <c r="M9" s="2"/>
      <c r="N9" s="2">
        <v>10</v>
      </c>
      <c r="O9" s="2"/>
      <c r="P9" s="2"/>
      <c r="Q9" s="2"/>
      <c r="R9" s="2">
        <f>VLOOKUP(A9, 'Ed Parkrun'!$A$2:$E$30, 5, FALSE)</f>
        <v>21</v>
      </c>
    </row>
    <row r="10" spans="1:24">
      <c r="A10" s="7" t="s">
        <v>51</v>
      </c>
      <c r="B10" s="7" t="s">
        <v>19</v>
      </c>
      <c r="C10" s="31">
        <f t="shared" ref="C10" si="2">IF(D10&gt;=5,SMALL(E10:U10,1)+SMALL(E10:U10,2)+SMALL(E10:U10,3)+SMALL(E10:U10,4)+SMALL(E10:U10,5),IF(D10=4,SMALL(E10:U10,1)+SMALL(E10:U10,2)+SMALL(E10:U10,3)+SMALL(E10:U10,4),IF(D10=3,SMALL(E10:U10,1)+SMALL(E10:U10,2)+SMALL(E10:U10,3),IF(D10=2,SMALL(E10:U10,1)+SMALL(E10:U10,2),IF(D10=1,SMALL(E10:U10,1),"there must be an easier way to do this")))))</f>
        <v>40</v>
      </c>
      <c r="D10" s="32">
        <f>COUNTA(E10:U10)</f>
        <v>7</v>
      </c>
      <c r="E10" s="27">
        <v>7</v>
      </c>
      <c r="F10" s="27">
        <v>10</v>
      </c>
      <c r="G10" s="27"/>
      <c r="H10" s="2"/>
      <c r="I10" s="27">
        <v>9</v>
      </c>
      <c r="J10" s="2"/>
      <c r="K10" s="2">
        <v>8</v>
      </c>
      <c r="L10" s="2"/>
      <c r="M10" s="2"/>
      <c r="N10" s="2">
        <v>7</v>
      </c>
      <c r="O10" s="2"/>
      <c r="P10" s="2">
        <f>VLOOKUP(A10, Marathon!$A$3:$E$14, 5, FALSE)</f>
        <v>9</v>
      </c>
      <c r="Q10" s="2">
        <f>VLOOKUP(A10, 'Falkirk Parkrun'!$A$2:$E$19, 5, FALSE)</f>
        <v>12</v>
      </c>
      <c r="R10" s="2"/>
    </row>
    <row r="11" spans="1:24">
      <c r="A11" s="7" t="s">
        <v>93</v>
      </c>
      <c r="B11" s="7" t="s">
        <v>20</v>
      </c>
      <c r="C11" s="31">
        <f>IF(D11&gt;=5,SMALL(E11:U11,1)+SMALL(E11:U11,2)+SMALL(E11:U11,3)+SMALL(E11:U11,4)+SMALL(E11:U11,5),IF(D11=4,SMALL(E11:U11,1)+SMALL(E11:U11,2)+SMALL(E11:U11,3)+SMALL(E11:U11,4),IF(D11=3,SMALL(E11:U11,1)+SMALL(E11:U11,2)+SMALL(E11:U11,3),IF(D11=2,SMALL(E11:U11,1)+SMALL(E11:U11,2),IF(D11=1,SMALL(E11:U11,1),"there must be an easier way to do this")))))</f>
        <v>41</v>
      </c>
      <c r="D11" s="32">
        <f t="shared" ref="D11:D12" si="3">COUNTA(E11:U11)</f>
        <v>6</v>
      </c>
      <c r="E11" s="27"/>
      <c r="F11" s="27"/>
      <c r="G11" s="27"/>
      <c r="H11" s="2">
        <v>7</v>
      </c>
      <c r="I11" s="27">
        <v>8</v>
      </c>
      <c r="J11" s="2"/>
      <c r="K11" s="2">
        <v>6</v>
      </c>
      <c r="L11" s="2"/>
      <c r="M11" s="2"/>
      <c r="N11" s="2">
        <v>9</v>
      </c>
      <c r="O11" s="2"/>
      <c r="P11" s="2"/>
      <c r="Q11" s="2">
        <f>VLOOKUP(A11, 'Falkirk Parkrun'!$A$2:$E$19, 5, FALSE)</f>
        <v>11</v>
      </c>
      <c r="R11" s="2">
        <f>VLOOKUP(A11, 'Ed Parkrun'!$A$2:$E$30, 5, FALSE)</f>
        <v>17</v>
      </c>
    </row>
    <row r="12" spans="1:24">
      <c r="A12" s="7" t="s">
        <v>10</v>
      </c>
      <c r="B12" s="7" t="s">
        <v>20</v>
      </c>
      <c r="C12" s="31">
        <f>IF(D12&gt;=5,SMALL(E12:U12,1)+SMALL(E12:U12,2)+SMALL(E12:U12,3)+SMALL(E12:U12,4)+SMALL(E12:U12,5),IF(D12=4,SMALL(E12:U12,1)+SMALL(E12:U12,2)+SMALL(E12:U12,3)+SMALL(E12:U12,4),IF(D12=3,SMALL(E12:U12,1)+SMALL(E12:U12,2)+SMALL(E12:U12,3),IF(D12=2,SMALL(E12:U12,1)+SMALL(E12:U12,2),IF(D12=1,SMALL(E12:U12,1),"there must be an easier way to do this")))))</f>
        <v>46</v>
      </c>
      <c r="D12" s="32">
        <f t="shared" si="3"/>
        <v>5</v>
      </c>
      <c r="E12" s="27">
        <v>9</v>
      </c>
      <c r="F12" s="27">
        <v>11</v>
      </c>
      <c r="G12" s="27"/>
      <c r="H12" s="2"/>
      <c r="I12" s="27"/>
      <c r="J12" s="2">
        <v>5</v>
      </c>
      <c r="K12" s="2"/>
      <c r="L12" s="2"/>
      <c r="M12" s="2"/>
      <c r="N12" s="2">
        <v>8</v>
      </c>
      <c r="O12" s="2"/>
      <c r="P12" s="2"/>
      <c r="Q12" s="2">
        <f>VLOOKUP(A12, 'Falkirk Parkrun'!$A$2:$E$19, 5, FALSE)</f>
        <v>13</v>
      </c>
      <c r="R12" s="2"/>
    </row>
    <row r="13" spans="1:24">
      <c r="A13" s="7" t="s">
        <v>11</v>
      </c>
      <c r="B13" s="7" t="s">
        <v>19</v>
      </c>
      <c r="C13" s="31">
        <f>IF(D13&gt;=5,SMALL(E13:U13,1)+SMALL(E13:U13,2)+SMALL(E13:U13,3)+SMALL(E13:U13,4)+SMALL(E13:U13,5),IF(D13=4,SMALL(E13:U13,1)+SMALL(E13:U13,2)+SMALL(E13:U13,3)+SMALL(E13:U13,4),IF(D13=3,SMALL(E13:U13,1)+SMALL(E13:U13,2)+SMALL(E13:U13,3),IF(D13=2,SMALL(E13:U13,1)+SMALL(E13:U13,2),IF(D13=1,SMALL(E13:U13,1),"there must be an easier way to do this")))))</f>
        <v>46</v>
      </c>
      <c r="D13" s="32">
        <f>COUNTA(E13:U13)</f>
        <v>6</v>
      </c>
      <c r="E13" s="52">
        <v>8</v>
      </c>
      <c r="F13" s="52">
        <v>12</v>
      </c>
      <c r="G13" s="27"/>
      <c r="H13" s="2">
        <v>8</v>
      </c>
      <c r="I13" s="27">
        <v>11</v>
      </c>
      <c r="J13" s="2"/>
      <c r="K13" s="2">
        <v>7</v>
      </c>
      <c r="L13" s="2"/>
      <c r="M13" s="2"/>
      <c r="N13" s="2"/>
      <c r="O13" s="2"/>
      <c r="P13" s="2"/>
      <c r="Q13" s="2"/>
      <c r="R13" s="2">
        <f>VLOOKUP(A13, 'Ed Parkrun'!$A$2:$E$30, 5, FALSE)</f>
        <v>19</v>
      </c>
    </row>
    <row r="14" spans="1:24">
      <c r="A14" s="51"/>
      <c r="P14" s="2"/>
      <c r="Q14" s="2"/>
      <c r="R14" s="2"/>
    </row>
    <row r="15" spans="1:24">
      <c r="A15" s="51" t="s">
        <v>82</v>
      </c>
      <c r="B15" s="7" t="s">
        <v>5</v>
      </c>
      <c r="C15" s="31">
        <f t="shared" si="0"/>
        <v>11</v>
      </c>
      <c r="D15" s="32">
        <f t="shared" ref="D15:D26" si="4">COUNTA(E15:U15)</f>
        <v>4</v>
      </c>
      <c r="E15" s="27">
        <v>1</v>
      </c>
      <c r="F15" s="27">
        <v>4</v>
      </c>
      <c r="G15" s="27"/>
      <c r="H15" s="2">
        <v>3</v>
      </c>
      <c r="I15" s="27">
        <v>3</v>
      </c>
      <c r="J15" s="2"/>
      <c r="K15" s="2"/>
      <c r="L15" s="2"/>
      <c r="M15" s="23"/>
      <c r="N15" s="2"/>
      <c r="O15" s="2"/>
      <c r="P15" s="2"/>
      <c r="Q15" s="2"/>
      <c r="R15" s="2"/>
    </row>
    <row r="16" spans="1:24">
      <c r="A16" s="51" t="s">
        <v>92</v>
      </c>
      <c r="B16" s="7" t="s">
        <v>5</v>
      </c>
      <c r="C16" s="31">
        <f t="shared" si="0"/>
        <v>1</v>
      </c>
      <c r="D16" s="32">
        <f t="shared" ref="D16" si="5">COUNTA(E16:U16)</f>
        <v>1</v>
      </c>
      <c r="E16" s="52"/>
      <c r="F16" s="52"/>
      <c r="G16" s="27"/>
      <c r="H16" s="2">
        <v>1</v>
      </c>
      <c r="I16" s="27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51" t="s">
        <v>6</v>
      </c>
      <c r="B17" s="7" t="s">
        <v>19</v>
      </c>
      <c r="C17" s="31">
        <f t="shared" si="0"/>
        <v>12</v>
      </c>
      <c r="D17" s="32">
        <f t="shared" si="4"/>
        <v>3</v>
      </c>
      <c r="E17" s="52">
        <v>3</v>
      </c>
      <c r="F17" s="52"/>
      <c r="G17" s="27"/>
      <c r="H17" s="2"/>
      <c r="I17" s="27"/>
      <c r="J17" s="2"/>
      <c r="K17" s="2">
        <v>4</v>
      </c>
      <c r="L17" s="2"/>
      <c r="M17" s="2"/>
      <c r="N17" s="2"/>
      <c r="O17" s="2"/>
      <c r="P17" s="2">
        <f>VLOOKUP(A17, Marathon!$A$3:$E$14, 5, FALSE)</f>
        <v>5</v>
      </c>
      <c r="Q17" s="2"/>
      <c r="R17" s="2"/>
    </row>
    <row r="18" spans="1:18">
      <c r="A18" s="51" t="s">
        <v>95</v>
      </c>
      <c r="B18" s="7" t="s">
        <v>20</v>
      </c>
      <c r="C18" s="31">
        <f>IF(D18&gt;=5,SMALL(E18:U18,1)+SMALL(E18:U18,2)+SMALL(E18:U18,3)+SMALL(E18:U18,4)+SMALL(E18:U18,5),IF(D18=4,SMALL(E18:U18,1)+SMALL(E18:U18,2)+SMALL(E18:U18,3)+SMALL(E18:U18,4),IF(D18=3,SMALL(E18:U18,1)+SMALL(E18:U18,2)+SMALL(E18:U18,3),IF(D18=2,SMALL(E18:U18,1)+SMALL(E18:U18,2),IF(D18=1,SMALL(E18:U18,1),"there must be an easier way to do this")))))</f>
        <v>25</v>
      </c>
      <c r="D18" s="32">
        <f>COUNTA(E18:U18)</f>
        <v>3</v>
      </c>
      <c r="E18" s="18"/>
      <c r="F18" s="52"/>
      <c r="G18" s="2"/>
      <c r="H18" s="2"/>
      <c r="I18" s="27">
        <v>7</v>
      </c>
      <c r="J18" s="2">
        <v>6</v>
      </c>
      <c r="K18" s="2"/>
      <c r="L18" s="2"/>
      <c r="M18" s="2"/>
      <c r="N18" s="2"/>
      <c r="O18" s="2"/>
      <c r="P18" s="2"/>
      <c r="Q18" s="2"/>
      <c r="R18" s="2">
        <f>VLOOKUP(A18, 'Ed Parkrun'!$A$2:$E$30, 5, FALSE)</f>
        <v>12</v>
      </c>
    </row>
    <row r="19" spans="1:18">
      <c r="A19" s="51" t="s">
        <v>26</v>
      </c>
      <c r="B19" s="7" t="s">
        <v>19</v>
      </c>
      <c r="C19" s="31">
        <f>IF(D19&gt;=5,SMALL(E19:U19,1)+SMALL(E19:U19,2)+SMALL(E19:U19,3)+SMALL(E19:U19,4)+SMALL(E19:U19,5),IF(D19=4,SMALL(E19:U19,1)+SMALL(E19:U19,2)+SMALL(E19:U19,3)+SMALL(E19:U19,4),IF(D19=3,SMALL(E19:U19,1)+SMALL(E19:U19,2)+SMALL(E19:U19,3),IF(D19=2,SMALL(E19:U19,1)+SMALL(E19:U19,2),IF(D19=1,SMALL(E19:U19,1),"there must be an easier way to do this")))))</f>
        <v>18</v>
      </c>
      <c r="D19" s="32">
        <f>COUNTA(E19:U19)</f>
        <v>3</v>
      </c>
      <c r="E19" s="52"/>
      <c r="F19" s="52">
        <v>7</v>
      </c>
      <c r="G19" s="27"/>
      <c r="H19" s="2">
        <v>5</v>
      </c>
      <c r="I19" s="27"/>
      <c r="J19" s="2"/>
      <c r="K19" s="2"/>
      <c r="L19" s="2"/>
      <c r="M19" s="2"/>
      <c r="N19" s="2"/>
      <c r="O19" s="2">
        <v>6</v>
      </c>
      <c r="P19" s="2"/>
      <c r="Q19" s="2"/>
      <c r="R19" s="2"/>
    </row>
    <row r="20" spans="1:18">
      <c r="A20" s="51" t="s">
        <v>25</v>
      </c>
      <c r="B20" s="7" t="s">
        <v>39</v>
      </c>
      <c r="C20" s="31">
        <f t="shared" ref="C20" si="6">IF(D20&gt;=5,SMALL(E20:U20,1)+SMALL(E20:U20,2)+SMALL(E20:U20,3)+SMALL(E20:U20,4)+SMALL(E20:U20,5),IF(D20=4,SMALL(E20:U20,1)+SMALL(E20:U20,2)+SMALL(E20:U20,3)+SMALL(E20:U20,4),IF(D20=3,SMALL(E20:U20,1)+SMALL(E20:U20,2)+SMALL(E20:U20,3),IF(D20=2,SMALL(E20:U20,1)+SMALL(E20:U20,2),IF(D20=1,SMALL(E20:U20,1),"there must be an easier way to do this")))))</f>
        <v>41</v>
      </c>
      <c r="D20" s="32">
        <f t="shared" ref="D20" si="7">COUNTA(E20:U20)</f>
        <v>3</v>
      </c>
      <c r="E20" s="27"/>
      <c r="F20" s="27"/>
      <c r="G20" s="27">
        <v>6</v>
      </c>
      <c r="H20" s="2"/>
      <c r="I20" s="27"/>
      <c r="J20" s="2"/>
      <c r="K20" s="2">
        <v>11</v>
      </c>
      <c r="L20" s="2"/>
      <c r="M20" s="2"/>
      <c r="N20" s="2"/>
      <c r="O20" s="2"/>
      <c r="P20" s="2"/>
      <c r="Q20" s="2"/>
      <c r="R20" s="2">
        <f>VLOOKUP(A20, 'Ed Parkrun'!$A$2:$E$30, 5, FALSE)</f>
        <v>24</v>
      </c>
    </row>
    <row r="21" spans="1:18">
      <c r="A21" s="51" t="s">
        <v>101</v>
      </c>
      <c r="B21" s="7" t="s">
        <v>19</v>
      </c>
      <c r="C21" s="31">
        <f t="shared" ref="C21" si="8">IF(D21&gt;=5,SMALL(E21:U21,1)+SMALL(E21:U21,2)+SMALL(E21:U21,3)+SMALL(E21:U21,4)+SMALL(E21:U21,5),IF(D21=4,SMALL(E21:U21,1)+SMALL(E21:U21,2)+SMALL(E21:U21,3)+SMALL(E21:U21,4),IF(D21=3,SMALL(E21:U21,1)+SMALL(E21:U21,2)+SMALL(E21:U21,3),IF(D21=2,SMALL(E21:U21,1)+SMALL(E21:U21,2),IF(D21=1,SMALL(E21:U21,1),"there must be an easier way to do this")))))</f>
        <v>7</v>
      </c>
      <c r="D21" s="32">
        <f t="shared" ref="D21" si="9">COUNTA(E21:U21)</f>
        <v>2</v>
      </c>
      <c r="E21" s="2"/>
      <c r="F21" s="26"/>
      <c r="G21" s="2"/>
      <c r="H21" s="26"/>
      <c r="I21" s="27"/>
      <c r="J21" s="2"/>
      <c r="K21" s="2">
        <v>2</v>
      </c>
      <c r="L21" s="2"/>
      <c r="M21" s="2"/>
      <c r="N21" s="2"/>
      <c r="O21" s="2"/>
      <c r="P21" s="2"/>
      <c r="Q21" s="2">
        <f>VLOOKUP(A21, 'Falkirk Parkrun'!$A$2:$E$19, 5, FALSE)</f>
        <v>5</v>
      </c>
      <c r="R21" s="2"/>
    </row>
    <row r="22" spans="1:18">
      <c r="A22" s="51" t="s">
        <v>23</v>
      </c>
      <c r="B22" s="7" t="s">
        <v>19</v>
      </c>
      <c r="C22" s="31">
        <f t="shared" si="0"/>
        <v>5</v>
      </c>
      <c r="D22" s="32">
        <f t="shared" si="4"/>
        <v>1</v>
      </c>
      <c r="E22" s="27"/>
      <c r="F22" s="27"/>
      <c r="G22" s="27">
        <v>5</v>
      </c>
      <c r="H22" s="2"/>
      <c r="I22" s="27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51" t="s">
        <v>57</v>
      </c>
      <c r="B23" s="7" t="s">
        <v>5</v>
      </c>
      <c r="C23" s="31">
        <f t="shared" si="0"/>
        <v>5</v>
      </c>
      <c r="D23" s="32">
        <f t="shared" si="4"/>
        <v>1</v>
      </c>
      <c r="E23" s="27"/>
      <c r="F23" s="27">
        <v>5</v>
      </c>
      <c r="G23" s="27"/>
      <c r="H23" s="2"/>
      <c r="I23" s="27"/>
      <c r="J23" s="2"/>
      <c r="K23" s="2"/>
      <c r="L23" s="2"/>
      <c r="M23" s="2"/>
      <c r="N23" s="23"/>
      <c r="O23" s="23"/>
      <c r="P23" s="2"/>
      <c r="Q23" s="2"/>
      <c r="R23" s="2"/>
    </row>
    <row r="24" spans="1:18">
      <c r="A24" s="51" t="s">
        <v>94</v>
      </c>
      <c r="B24" s="7" t="s">
        <v>19</v>
      </c>
      <c r="C24" s="31">
        <f>IF(D24&gt;=5,SMALL(E24:U24,1)+SMALL(E24:U24,2)+SMALL(E24:U24,3)+SMALL(E24:U24,4)+SMALL(E24:U24,5),IF(D24=4,SMALL(E24:U24,1)+SMALL(E24:U24,2)+SMALL(E24:U24,3)+SMALL(E24:U24,4),IF(D24=3,SMALL(E24:U24,1)+SMALL(E24:U24,2)+SMALL(E24:U24,3),IF(D24=2,SMALL(E24:U24,1)+SMALL(E24:U24,2),IF(D24=1,SMALL(E24:U24,1),"there must be an easier way to do this")))))</f>
        <v>10</v>
      </c>
      <c r="D24" s="32">
        <f>COUNTA(E24:U24)</f>
        <v>3</v>
      </c>
      <c r="E24" s="2"/>
      <c r="F24" s="27"/>
      <c r="G24" s="2"/>
      <c r="H24" s="26"/>
      <c r="I24" s="27">
        <v>5</v>
      </c>
      <c r="J24" s="2"/>
      <c r="K24" s="2"/>
      <c r="L24" s="2"/>
      <c r="M24" s="2"/>
      <c r="N24" s="2">
        <v>2</v>
      </c>
      <c r="O24" s="2">
        <v>3</v>
      </c>
      <c r="P24" s="2"/>
      <c r="Q24" s="2"/>
      <c r="R24" s="2"/>
    </row>
    <row r="25" spans="1:18">
      <c r="A25" s="51" t="s">
        <v>40</v>
      </c>
      <c r="B25" s="7" t="s">
        <v>39</v>
      </c>
      <c r="C25" s="31">
        <f t="shared" si="0"/>
        <v>20</v>
      </c>
      <c r="D25" s="32">
        <f t="shared" si="4"/>
        <v>2</v>
      </c>
      <c r="E25" s="27">
        <v>6</v>
      </c>
      <c r="F25" s="27"/>
      <c r="G25" s="27"/>
      <c r="H25" s="2"/>
      <c r="I25" s="27"/>
      <c r="J25" s="2"/>
      <c r="K25" s="2"/>
      <c r="L25" s="2"/>
      <c r="M25" s="2"/>
      <c r="N25" s="2"/>
      <c r="O25" s="2"/>
      <c r="P25" s="2"/>
      <c r="Q25" s="2"/>
      <c r="R25" s="2">
        <f>VLOOKUP(A25, 'Ed Parkrun'!$A$2:$E$30, 5, FALSE)</f>
        <v>14</v>
      </c>
    </row>
    <row r="26" spans="1:18">
      <c r="A26" s="51" t="s">
        <v>54</v>
      </c>
      <c r="B26" s="11" t="s">
        <v>5</v>
      </c>
      <c r="C26" s="31">
        <f t="shared" si="0"/>
        <v>32</v>
      </c>
      <c r="D26" s="32">
        <f t="shared" si="4"/>
        <v>2</v>
      </c>
      <c r="E26" s="52">
        <v>10</v>
      </c>
      <c r="F26" s="52"/>
      <c r="G26" s="27"/>
      <c r="H26" s="2"/>
      <c r="I26" s="27"/>
      <c r="J26" s="2"/>
      <c r="K26" s="2"/>
      <c r="L26" s="2"/>
      <c r="M26" s="2"/>
      <c r="N26" s="2"/>
      <c r="O26" s="2"/>
      <c r="P26" s="2"/>
      <c r="Q26" s="2"/>
      <c r="R26" s="2">
        <f>VLOOKUP(A26, 'Ed Parkrun'!$A$2:$E$30, 5, FALSE)</f>
        <v>22</v>
      </c>
    </row>
    <row r="27" spans="1:18">
      <c r="A27" s="51" t="s">
        <v>96</v>
      </c>
      <c r="B27" s="7" t="s">
        <v>39</v>
      </c>
      <c r="C27" s="31">
        <f t="shared" ref="C27:C29" si="10">IF(D27&gt;=5,SMALL(E27:U27,1)+SMALL(E27:U27,2)+SMALL(E27:U27,3)+SMALL(E27:U27,4)+SMALL(E27:U27,5),IF(D27=4,SMALL(E27:U27,1)+SMALL(E27:U27,2)+SMALL(E27:U27,3)+SMALL(E27:U27,4),IF(D27=3,SMALL(E27:U27,1)+SMALL(E27:U27,2)+SMALL(E27:U27,3),IF(D27=2,SMALL(E27:U27,1)+SMALL(E27:U27,2),IF(D27=1,SMALL(E27:U27,1),"there must be an easier way to do this")))))</f>
        <v>22</v>
      </c>
      <c r="D27" s="32">
        <f t="shared" ref="D27:D29" si="11">COUNTA(E27:U27)</f>
        <v>2</v>
      </c>
      <c r="E27" s="18"/>
      <c r="F27" s="52"/>
      <c r="G27" s="2"/>
      <c r="H27" s="2"/>
      <c r="I27" s="27">
        <v>12</v>
      </c>
      <c r="J27" s="2"/>
      <c r="K27" s="2"/>
      <c r="L27" s="2"/>
      <c r="M27" s="2"/>
      <c r="N27" s="2"/>
      <c r="O27" s="2"/>
      <c r="P27" s="2">
        <f>VLOOKUP(A27, Marathon!$A$3:$E$14, 5, FALSE)</f>
        <v>10</v>
      </c>
      <c r="Q27" s="2"/>
      <c r="R27" s="2"/>
    </row>
    <row r="28" spans="1:18">
      <c r="A28" s="51" t="s">
        <v>98</v>
      </c>
      <c r="B28" s="7" t="s">
        <v>19</v>
      </c>
      <c r="C28" s="31">
        <f t="shared" si="10"/>
        <v>39</v>
      </c>
      <c r="D28" s="32">
        <f t="shared" si="11"/>
        <v>2</v>
      </c>
      <c r="E28" s="18"/>
      <c r="F28" s="18"/>
      <c r="G28" s="2"/>
      <c r="H28" s="2"/>
      <c r="I28" s="27">
        <v>13</v>
      </c>
      <c r="J28" s="2"/>
      <c r="K28" s="2"/>
      <c r="L28" s="2"/>
      <c r="M28" s="2"/>
      <c r="N28" s="2"/>
      <c r="O28" s="2"/>
      <c r="P28" s="2"/>
      <c r="Q28" s="2"/>
      <c r="R28" s="2">
        <f>VLOOKUP(A28, 'Ed Parkrun'!$A$2:$E$30, 5, FALSE)</f>
        <v>26</v>
      </c>
    </row>
    <row r="29" spans="1:18">
      <c r="A29" s="51" t="s">
        <v>99</v>
      </c>
      <c r="B29" s="7" t="s">
        <v>39</v>
      </c>
      <c r="C29" s="31">
        <f t="shared" si="10"/>
        <v>21</v>
      </c>
      <c r="D29" s="32">
        <f t="shared" si="11"/>
        <v>2</v>
      </c>
      <c r="E29" s="18"/>
      <c r="F29" s="18"/>
      <c r="G29" s="2"/>
      <c r="H29" s="2"/>
      <c r="I29" s="27">
        <v>14</v>
      </c>
      <c r="J29" s="2"/>
      <c r="K29" s="2"/>
      <c r="L29" s="2"/>
      <c r="M29" s="2"/>
      <c r="N29" s="2"/>
      <c r="O29" s="2">
        <v>7</v>
      </c>
      <c r="P29" s="2"/>
      <c r="Q29" s="2"/>
      <c r="R29" s="2"/>
    </row>
    <row r="30" spans="1:18">
      <c r="A30" s="51" t="s">
        <v>102</v>
      </c>
      <c r="B30" s="7" t="s">
        <v>20</v>
      </c>
      <c r="C30" s="31">
        <f t="shared" ref="C30" si="12">IF(D30&gt;=5,SMALL(E30:U30,1)+SMALL(E30:U30,2)+SMALL(E30:U30,3)+SMALL(E30:U30,4)+SMALL(E30:U30,5),IF(D30=4,SMALL(E30:U30,1)+SMALL(E30:U30,2)+SMALL(E30:U30,3)+SMALL(E30:U30,4),IF(D30=3,SMALL(E30:U30,1)+SMALL(E30:U30,2)+SMALL(E30:U30,3),IF(D30=2,SMALL(E30:U30,1)+SMALL(E30:U30,2),IF(D30=1,SMALL(E30:U30,1),"there must be an easier way to do this")))))</f>
        <v>10</v>
      </c>
      <c r="D30" s="32">
        <f t="shared" ref="D30" si="13">COUNTA(E30:U30)</f>
        <v>1</v>
      </c>
      <c r="E30" s="2"/>
      <c r="F30" s="26"/>
      <c r="G30" s="2"/>
      <c r="H30" s="26"/>
      <c r="I30" s="27"/>
      <c r="J30" s="2"/>
      <c r="K30" s="2">
        <v>10</v>
      </c>
      <c r="L30" s="2"/>
      <c r="M30" s="2"/>
      <c r="N30" s="2"/>
      <c r="O30" s="2"/>
      <c r="P30" s="2"/>
      <c r="Q30" s="2"/>
      <c r="R30" s="2"/>
    </row>
    <row r="31" spans="1:18">
      <c r="A31" s="7" t="s">
        <v>17</v>
      </c>
      <c r="B31" s="7" t="s">
        <v>5</v>
      </c>
      <c r="C31" s="31">
        <f t="shared" ref="C31:C35" si="14">IF(D31&gt;=5,SMALL(E31:U31,1)+SMALL(E31:U31,2)+SMALL(E31:U31,3)+SMALL(E31:U31,4)+SMALL(E31:U31,5),IF(D31=4,SMALL(E31:U31,1)+SMALL(E31:U31,2)+SMALL(E31:U31,3)+SMALL(E31:U31,4),IF(D31=3,SMALL(E31:U31,1)+SMALL(E31:U31,2)+SMALL(E31:U31,3),IF(D31=2,SMALL(E31:U31,1)+SMALL(E31:U31,2),IF(D31=1,SMALL(E31:U31,1),"there must be an easier way to do this")))))</f>
        <v>7</v>
      </c>
      <c r="D31" s="32">
        <f t="shared" ref="D31:D32" si="15">COUNTA(E31:U31)</f>
        <v>3</v>
      </c>
      <c r="E31" s="18"/>
      <c r="F31" s="18"/>
      <c r="G31" s="2"/>
      <c r="H31" s="2"/>
      <c r="I31" s="27"/>
      <c r="J31" s="2"/>
      <c r="K31" s="2"/>
      <c r="L31" s="2"/>
      <c r="M31" s="2">
        <v>1</v>
      </c>
      <c r="N31" s="2"/>
      <c r="O31" s="2"/>
      <c r="P31" s="2">
        <f>VLOOKUP(A31, Marathon!$A$3:$E$14, 5, FALSE)</f>
        <v>3</v>
      </c>
      <c r="Q31" s="2">
        <f>VLOOKUP(A31, 'Falkirk Parkrun'!$A$2:$E$19, 5, FALSE)</f>
        <v>3</v>
      </c>
      <c r="R31" s="2"/>
    </row>
    <row r="32" spans="1:18">
      <c r="A32" s="7" t="s">
        <v>9</v>
      </c>
      <c r="B32" s="7" t="s">
        <v>5</v>
      </c>
      <c r="C32" s="31">
        <f t="shared" si="14"/>
        <v>10</v>
      </c>
      <c r="D32" s="32">
        <f t="shared" si="15"/>
        <v>2</v>
      </c>
      <c r="E32" s="18">
        <v>2</v>
      </c>
      <c r="F32" s="18"/>
      <c r="G32" s="2"/>
      <c r="H32" s="2"/>
      <c r="I32" s="27"/>
      <c r="J32" s="2"/>
      <c r="K32" s="2"/>
      <c r="L32" s="2"/>
      <c r="M32" s="2"/>
      <c r="N32" s="2"/>
      <c r="O32" s="2"/>
      <c r="P32" s="2">
        <f>VLOOKUP(A32, Marathon!$A$3:$E$14, 5, FALSE)</f>
        <v>8</v>
      </c>
      <c r="Q32" s="2"/>
      <c r="R32" s="2"/>
    </row>
    <row r="33" spans="1:18">
      <c r="A33" s="7" t="s">
        <v>109</v>
      </c>
      <c r="B33" s="7" t="s">
        <v>5</v>
      </c>
      <c r="C33" s="31">
        <f t="shared" si="14"/>
        <v>15</v>
      </c>
      <c r="D33" s="32">
        <f t="shared" ref="D33:D38" si="16">COUNTA(E33:U33)</f>
        <v>3</v>
      </c>
      <c r="E33" s="18"/>
      <c r="F33" s="18"/>
      <c r="G33" s="2"/>
      <c r="H33" s="2"/>
      <c r="I33" s="27"/>
      <c r="J33" s="2"/>
      <c r="K33" s="2"/>
      <c r="L33" s="2"/>
      <c r="M33" s="2"/>
      <c r="N33" s="2">
        <v>3</v>
      </c>
      <c r="O33" s="2"/>
      <c r="P33" s="2"/>
      <c r="Q33" s="2">
        <f>VLOOKUP(A33, 'Falkirk Parkrun'!$A$2:$E$19, 5, FALSE)</f>
        <v>4</v>
      </c>
      <c r="R33" s="2">
        <f>VLOOKUP(A33, 'Ed Parkrun'!$A$2:$E$30, 5, FALSE)</f>
        <v>8</v>
      </c>
    </row>
    <row r="34" spans="1:18">
      <c r="A34" s="7" t="s">
        <v>110</v>
      </c>
      <c r="B34" s="11" t="s">
        <v>20</v>
      </c>
      <c r="C34" s="31">
        <f t="shared" si="14"/>
        <v>11</v>
      </c>
      <c r="D34" s="32">
        <f t="shared" si="16"/>
        <v>1</v>
      </c>
      <c r="E34" s="18"/>
      <c r="F34" s="18"/>
      <c r="G34" s="2"/>
      <c r="H34" s="2"/>
      <c r="I34" s="27"/>
      <c r="J34" s="2"/>
      <c r="K34" s="2"/>
      <c r="L34" s="2"/>
      <c r="M34" s="2"/>
      <c r="N34" s="2">
        <v>11</v>
      </c>
      <c r="O34" s="2"/>
      <c r="P34" s="2"/>
      <c r="Q34" s="2"/>
      <c r="R34" s="2"/>
    </row>
    <row r="35" spans="1:18">
      <c r="A35" s="7" t="s">
        <v>111</v>
      </c>
      <c r="B35" s="7" t="s">
        <v>39</v>
      </c>
      <c r="C35" s="31">
        <f t="shared" si="14"/>
        <v>49</v>
      </c>
      <c r="D35" s="32">
        <f t="shared" si="16"/>
        <v>3</v>
      </c>
      <c r="E35" s="2"/>
      <c r="F35" s="26"/>
      <c r="G35" s="2"/>
      <c r="H35" s="2"/>
      <c r="I35" s="27"/>
      <c r="J35" s="2"/>
      <c r="K35" s="23"/>
      <c r="L35" s="2"/>
      <c r="M35" s="2"/>
      <c r="N35" s="2">
        <v>12</v>
      </c>
      <c r="O35" s="2"/>
      <c r="P35" s="2"/>
      <c r="Q35" s="2">
        <f>VLOOKUP(A35, 'Falkirk Parkrun'!$A$2:$E$19, 5, FALSE)</f>
        <v>14</v>
      </c>
      <c r="R35" s="2">
        <f>VLOOKUP(A35, 'Ed Parkrun'!$A$2:$E$30, 5, FALSE)</f>
        <v>23</v>
      </c>
    </row>
    <row r="36" spans="1:18">
      <c r="A36" s="7"/>
      <c r="B36" s="7"/>
      <c r="C36" s="31"/>
      <c r="D36" s="32">
        <f t="shared" si="16"/>
        <v>0</v>
      </c>
      <c r="E36" s="18"/>
      <c r="F36" s="18"/>
      <c r="G36" s="2"/>
      <c r="H36" s="2"/>
      <c r="I36" s="27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7"/>
      <c r="B37" s="7"/>
      <c r="C37" s="31"/>
      <c r="D37" s="32">
        <f t="shared" si="16"/>
        <v>0</v>
      </c>
      <c r="E37" s="18"/>
      <c r="F37" s="18"/>
      <c r="G37" s="2"/>
      <c r="H37" s="2"/>
      <c r="I37" s="27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7"/>
      <c r="B38" s="7"/>
      <c r="C38" s="31"/>
      <c r="D38" s="32">
        <f t="shared" si="16"/>
        <v>0</v>
      </c>
      <c r="E38" s="18"/>
      <c r="F38" s="18"/>
      <c r="G38" s="2"/>
      <c r="H38" s="2"/>
      <c r="I38" s="27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39" t="s">
        <v>53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50" t="s">
        <v>75</v>
      </c>
    </row>
    <row r="41" spans="1:18">
      <c r="A41" s="6" t="s">
        <v>21</v>
      </c>
    </row>
    <row r="42" spans="1:18">
      <c r="A42" s="10" t="s">
        <v>52</v>
      </c>
    </row>
    <row r="43" spans="1:18">
      <c r="A43" s="6" t="s">
        <v>22</v>
      </c>
    </row>
  </sheetData>
  <sortState ref="A2:S24">
    <sortCondition descending="1" ref="D2"/>
  </sortState>
  <conditionalFormatting sqref="D33:D1048576 D2:D13">
    <cfRule type="cellIs" dxfId="30" priority="23" operator="greaterThan">
      <formula>4</formula>
    </cfRule>
  </conditionalFormatting>
  <conditionalFormatting sqref="D15:D19 D21:D38 D2:D13">
    <cfRule type="cellIs" dxfId="29" priority="22" operator="greaterThanOrEqual">
      <formula>5</formula>
    </cfRule>
  </conditionalFormatting>
  <conditionalFormatting sqref="D15:D19 D21:D1048576 D1:D13">
    <cfRule type="cellIs" dxfId="28" priority="21" operator="equal">
      <formula>4</formula>
    </cfRule>
  </conditionalFormatting>
  <conditionalFormatting sqref="D15:D19 D21:D38 D2:D13">
    <cfRule type="cellIs" dxfId="27" priority="20" operator="lessThan">
      <formula>4</formula>
    </cfRule>
  </conditionalFormatting>
  <conditionalFormatting sqref="D20">
    <cfRule type="cellIs" dxfId="26" priority="10" operator="greaterThanOrEqual">
      <formula>5</formula>
    </cfRule>
  </conditionalFormatting>
  <conditionalFormatting sqref="D20">
    <cfRule type="cellIs" dxfId="25" priority="9" operator="equal">
      <formula>4</formula>
    </cfRule>
  </conditionalFormatting>
  <conditionalFormatting sqref="D20">
    <cfRule type="cellIs" dxfId="24" priority="8" operator="lessThan">
      <formula>4</formula>
    </cfRule>
  </conditionalFormatting>
  <conditionalFormatting sqref="D10">
    <cfRule type="cellIs" dxfId="23" priority="13" operator="greaterThanOrEqual">
      <formula>5</formula>
    </cfRule>
  </conditionalFormatting>
  <conditionalFormatting sqref="D10">
    <cfRule type="cellIs" dxfId="22" priority="12" operator="equal">
      <formula>4</formula>
    </cfRule>
  </conditionalFormatting>
  <conditionalFormatting sqref="D10">
    <cfRule type="cellIs" dxfId="21" priority="11" operator="lessThan">
      <formula>4</formula>
    </cfRule>
  </conditionalFormatting>
  <conditionalFormatting sqref="D9">
    <cfRule type="cellIs" dxfId="20" priority="4" operator="lessThan">
      <formula>4</formula>
    </cfRule>
  </conditionalFormatting>
  <conditionalFormatting sqref="D9">
    <cfRule type="cellIs" dxfId="19" priority="7" operator="greaterThan">
      <formula>4</formula>
    </cfRule>
  </conditionalFormatting>
  <conditionalFormatting sqref="D9">
    <cfRule type="cellIs" dxfId="18" priority="6" operator="greaterThanOrEqual">
      <formula>5</formula>
    </cfRule>
  </conditionalFormatting>
  <conditionalFormatting sqref="D9">
    <cfRule type="cellIs" dxfId="17" priority="5" operator="equal">
      <formula>4</formula>
    </cfRule>
  </conditionalFormatting>
  <conditionalFormatting sqref="D4">
    <cfRule type="cellIs" dxfId="16" priority="3" operator="greaterThanOrEqual">
      <formula>5</formula>
    </cfRule>
  </conditionalFormatting>
  <conditionalFormatting sqref="D4">
    <cfRule type="cellIs" dxfId="15" priority="2" operator="equal">
      <formula>4</formula>
    </cfRule>
  </conditionalFormatting>
  <conditionalFormatting sqref="D4">
    <cfRule type="cellIs" dxfId="14" priority="1" operator="lessThan">
      <formula>4</formula>
    </cfRule>
  </conditionalFormatting>
  <hyperlinks>
    <hyperlink ref="A42" r:id="rId1"/>
  </hyperlinks>
  <pageMargins left="0.7" right="0.7" top="0.75" bottom="0.75" header="0.3" footer="0.3"/>
  <pageSetup paperSize="9" orientation="portrait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12" zoomScale="115" zoomScaleNormal="115" zoomScalePageLayoutView="115" workbookViewId="0">
      <selection activeCell="G31" sqref="G31"/>
    </sheetView>
  </sheetViews>
  <sheetFormatPr baseColWidth="10" defaultColWidth="8.83203125" defaultRowHeight="14" x14ac:dyDescent="0"/>
  <cols>
    <col min="1" max="1" width="38.33203125" customWidth="1"/>
    <col min="2" max="3" width="13.6640625" customWidth="1"/>
    <col min="4" max="4" width="17.6640625" customWidth="1"/>
    <col min="8" max="8" width="50.1640625" bestFit="1" customWidth="1"/>
  </cols>
  <sheetData>
    <row r="1" spans="1:8">
      <c r="A1" s="53" t="s">
        <v>0</v>
      </c>
      <c r="B1" s="53" t="s">
        <v>1</v>
      </c>
      <c r="C1" s="53" t="s">
        <v>41</v>
      </c>
      <c r="D1" s="53" t="s">
        <v>2</v>
      </c>
      <c r="E1" s="53" t="s">
        <v>45</v>
      </c>
      <c r="F1" s="54" t="s">
        <v>76</v>
      </c>
    </row>
    <row r="2" spans="1:8">
      <c r="A2" s="7" t="s">
        <v>153</v>
      </c>
      <c r="B2" s="8">
        <v>1.2025462962962962E-2</v>
      </c>
      <c r="C2" s="8">
        <f t="shared" ref="C2:C25" si="0">B2/$H$13</f>
        <v>3.879181600955794E-3</v>
      </c>
      <c r="D2" s="9"/>
      <c r="E2" s="7">
        <v>1</v>
      </c>
      <c r="F2" s="54"/>
      <c r="H2" s="6" t="s">
        <v>21</v>
      </c>
    </row>
    <row r="3" spans="1:8">
      <c r="A3" s="7" t="s">
        <v>121</v>
      </c>
      <c r="B3" s="8">
        <v>1.315972222222222E-2</v>
      </c>
      <c r="C3" s="8">
        <f t="shared" si="0"/>
        <v>4.2450716845878131E-3</v>
      </c>
      <c r="D3" s="9"/>
      <c r="E3" s="7">
        <v>2</v>
      </c>
      <c r="F3" s="54"/>
      <c r="H3" s="10" t="s">
        <v>52</v>
      </c>
    </row>
    <row r="4" spans="1:8">
      <c r="A4" s="7" t="s">
        <v>17</v>
      </c>
      <c r="B4" s="8">
        <v>1.3275462962962963E-2</v>
      </c>
      <c r="C4" s="8">
        <f t="shared" si="0"/>
        <v>4.2824074074074075E-3</v>
      </c>
      <c r="D4" s="9"/>
      <c r="E4" s="7">
        <v>3</v>
      </c>
      <c r="F4" s="54"/>
      <c r="H4" s="6" t="s">
        <v>22</v>
      </c>
    </row>
    <row r="5" spans="1:8">
      <c r="A5" s="7" t="s">
        <v>109</v>
      </c>
      <c r="B5" s="8">
        <v>1.3657407407407408E-2</v>
      </c>
      <c r="C5" s="8">
        <f t="shared" si="0"/>
        <v>4.4056152927120671E-3</v>
      </c>
      <c r="D5" s="9"/>
      <c r="E5" s="7">
        <v>4</v>
      </c>
      <c r="F5" s="54"/>
      <c r="H5" s="6"/>
    </row>
    <row r="6" spans="1:8">
      <c r="A6" s="7" t="s">
        <v>162</v>
      </c>
      <c r="B6" s="8">
        <v>1.383101851851852E-2</v>
      </c>
      <c r="C6" s="8">
        <f t="shared" si="0"/>
        <v>4.4616188769414583E-3</v>
      </c>
      <c r="D6" s="9"/>
      <c r="E6" s="7">
        <v>5</v>
      </c>
      <c r="F6" s="54"/>
      <c r="H6" s="6"/>
    </row>
    <row r="7" spans="1:8">
      <c r="A7" s="7" t="s">
        <v>164</v>
      </c>
      <c r="B7" s="8">
        <v>1.3923611111111111E-2</v>
      </c>
      <c r="C7" s="8">
        <f t="shared" si="0"/>
        <v>4.4914874551971323E-3</v>
      </c>
      <c r="D7" s="9"/>
      <c r="E7" s="7">
        <v>6</v>
      </c>
      <c r="F7" s="54"/>
      <c r="H7" s="6"/>
    </row>
    <row r="8" spans="1:8">
      <c r="A8" s="7" t="s">
        <v>133</v>
      </c>
      <c r="B8" s="8">
        <v>1.4432870370370372E-2</v>
      </c>
      <c r="C8" s="8">
        <f t="shared" si="0"/>
        <v>4.6557646356033457E-3</v>
      </c>
      <c r="D8" s="9"/>
      <c r="E8" s="7">
        <v>7</v>
      </c>
      <c r="F8" s="54"/>
      <c r="H8" s="6"/>
    </row>
    <row r="9" spans="1:8">
      <c r="A9" s="7" t="s">
        <v>166</v>
      </c>
      <c r="B9" s="8">
        <v>1.4479166666666668E-2</v>
      </c>
      <c r="C9" s="8">
        <f t="shared" si="0"/>
        <v>4.6706989247311832E-3</v>
      </c>
      <c r="D9" s="9"/>
      <c r="E9" s="7">
        <v>8</v>
      </c>
      <c r="F9" s="54"/>
    </row>
    <row r="10" spans="1:8">
      <c r="A10" s="7" t="s">
        <v>120</v>
      </c>
      <c r="B10" s="8">
        <v>1.4513888888888889E-2</v>
      </c>
      <c r="C10" s="8">
        <f t="shared" si="0"/>
        <v>4.6818996415770604E-3</v>
      </c>
      <c r="D10" s="9"/>
      <c r="E10" s="7">
        <v>9</v>
      </c>
      <c r="F10" s="54"/>
    </row>
    <row r="11" spans="1:8">
      <c r="A11" s="7" t="s">
        <v>168</v>
      </c>
      <c r="B11" s="8">
        <v>1.5821759259259261E-2</v>
      </c>
      <c r="C11" s="8">
        <f t="shared" si="0"/>
        <v>5.1037933094384711E-3</v>
      </c>
      <c r="D11" s="9"/>
      <c r="E11" s="7">
        <v>10</v>
      </c>
      <c r="F11" s="54"/>
    </row>
    <row r="12" spans="1:8">
      <c r="A12" s="7" t="s">
        <v>140</v>
      </c>
      <c r="B12" s="8">
        <v>1.5925925925925927E-2</v>
      </c>
      <c r="C12" s="8">
        <f t="shared" si="0"/>
        <v>5.1373954599761053E-3</v>
      </c>
      <c r="D12" s="9"/>
      <c r="E12" s="7">
        <v>11</v>
      </c>
      <c r="F12" s="54"/>
    </row>
    <row r="13" spans="1:8">
      <c r="A13" s="7" t="s">
        <v>169</v>
      </c>
      <c r="B13" s="8">
        <v>1.6134259259259261E-2</v>
      </c>
      <c r="C13" s="8">
        <f t="shared" si="0"/>
        <v>5.2045997610513746E-3</v>
      </c>
      <c r="D13" s="9"/>
      <c r="E13" s="7">
        <v>12</v>
      </c>
      <c r="F13" s="54"/>
      <c r="H13">
        <v>3.1</v>
      </c>
    </row>
    <row r="14" spans="1:8">
      <c r="A14" s="7" t="s">
        <v>170</v>
      </c>
      <c r="B14" s="8">
        <v>1.6249999999999997E-2</v>
      </c>
      <c r="C14" s="8">
        <f t="shared" si="0"/>
        <v>5.2419354838709664E-3</v>
      </c>
      <c r="D14" s="9"/>
      <c r="E14" s="7">
        <v>13</v>
      </c>
      <c r="F14" s="54"/>
    </row>
    <row r="15" spans="1:8">
      <c r="A15" s="7" t="s">
        <v>146</v>
      </c>
      <c r="B15" s="8">
        <v>1.7905092592592594E-2</v>
      </c>
      <c r="C15" s="8">
        <f t="shared" si="0"/>
        <v>5.7758363201911595E-3</v>
      </c>
      <c r="D15" s="9"/>
      <c r="E15" s="7">
        <v>14</v>
      </c>
      <c r="F15" s="54"/>
    </row>
    <row r="16" spans="1:8">
      <c r="A16" s="7" t="s">
        <v>171</v>
      </c>
      <c r="B16" s="8">
        <v>1.7905092592592594E-2</v>
      </c>
      <c r="C16" s="8">
        <f t="shared" si="0"/>
        <v>5.7758363201911595E-3</v>
      </c>
      <c r="D16" s="9"/>
      <c r="E16" s="7">
        <v>15</v>
      </c>
      <c r="F16" s="54"/>
    </row>
    <row r="17" spans="1:6">
      <c r="A17" s="7" t="s">
        <v>147</v>
      </c>
      <c r="B17" s="8">
        <v>1.8171296296296297E-2</v>
      </c>
      <c r="C17" s="8">
        <f t="shared" si="0"/>
        <v>5.8617084826762247E-3</v>
      </c>
      <c r="D17" s="9"/>
      <c r="E17" s="7">
        <v>16</v>
      </c>
      <c r="F17" s="54"/>
    </row>
    <row r="18" spans="1:6">
      <c r="A18" s="7" t="s">
        <v>150</v>
      </c>
      <c r="B18" s="8">
        <v>2.0555555555555556E-2</v>
      </c>
      <c r="C18" s="8">
        <f t="shared" si="0"/>
        <v>6.6308243727598564E-3</v>
      </c>
      <c r="D18" s="9"/>
      <c r="E18" s="7">
        <v>17</v>
      </c>
      <c r="F18" s="54"/>
    </row>
    <row r="19" spans="1:6">
      <c r="A19" s="7" t="s">
        <v>172</v>
      </c>
      <c r="B19" s="8">
        <v>2.4814814814814817E-2</v>
      </c>
      <c r="C19" s="8">
        <f t="shared" si="0"/>
        <v>8.0047789725209081E-3</v>
      </c>
      <c r="D19" s="9"/>
      <c r="E19" s="7">
        <v>18</v>
      </c>
      <c r="F19" s="54"/>
    </row>
    <row r="20" spans="1:6">
      <c r="A20" s="11"/>
      <c r="B20" s="8"/>
      <c r="C20" s="8">
        <f t="shared" si="0"/>
        <v>0</v>
      </c>
      <c r="D20" s="9"/>
      <c r="E20" s="7">
        <v>19</v>
      </c>
      <c r="F20" s="54"/>
    </row>
    <row r="21" spans="1:6">
      <c r="A21" s="11"/>
      <c r="B21" s="8"/>
      <c r="C21" s="8">
        <f t="shared" si="0"/>
        <v>0</v>
      </c>
      <c r="D21" s="41"/>
      <c r="E21" s="7">
        <v>20</v>
      </c>
      <c r="F21" s="54"/>
    </row>
    <row r="22" spans="1:6">
      <c r="A22" s="11"/>
      <c r="B22" s="8"/>
      <c r="C22" s="8">
        <f t="shared" si="0"/>
        <v>0</v>
      </c>
      <c r="D22" s="9"/>
      <c r="E22" s="7">
        <v>21</v>
      </c>
      <c r="F22" s="54"/>
    </row>
    <row r="23" spans="1:6">
      <c r="A23" s="11"/>
      <c r="B23" s="8"/>
      <c r="C23" s="8">
        <f t="shared" si="0"/>
        <v>0</v>
      </c>
      <c r="D23" s="9"/>
      <c r="E23" s="7">
        <v>22</v>
      </c>
      <c r="F23" s="54"/>
    </row>
    <row r="24" spans="1:6">
      <c r="A24" s="11"/>
      <c r="B24" s="8"/>
      <c r="C24" s="8">
        <f t="shared" si="0"/>
        <v>0</v>
      </c>
      <c r="D24" s="9"/>
      <c r="E24" s="7">
        <v>23</v>
      </c>
      <c r="F24" s="54"/>
    </row>
    <row r="25" spans="1:6">
      <c r="A25" s="7"/>
      <c r="B25" s="8"/>
      <c r="C25" s="8">
        <f t="shared" si="0"/>
        <v>0</v>
      </c>
      <c r="D25" s="9"/>
      <c r="E25" s="7">
        <v>24</v>
      </c>
      <c r="F25" s="54"/>
    </row>
    <row r="27" spans="1:6">
      <c r="A27" s="53" t="s">
        <v>0</v>
      </c>
      <c r="B27" s="53" t="s">
        <v>1</v>
      </c>
      <c r="C27" s="53" t="s">
        <v>41</v>
      </c>
      <c r="D27" s="53" t="s">
        <v>2</v>
      </c>
      <c r="E27" s="53" t="s">
        <v>45</v>
      </c>
      <c r="F27" s="54" t="s">
        <v>77</v>
      </c>
    </row>
    <row r="28" spans="1:6">
      <c r="A28" s="7" t="s">
        <v>158</v>
      </c>
      <c r="B28" s="57">
        <v>0.78819444444444453</v>
      </c>
      <c r="C28" s="8">
        <f t="shared" ref="C28:C37" si="1">B28/$H$13</f>
        <v>0.25425627240143372</v>
      </c>
      <c r="D28" s="9"/>
      <c r="E28" s="7">
        <v>1</v>
      </c>
      <c r="F28" s="54"/>
    </row>
    <row r="29" spans="1:6">
      <c r="A29" s="7" t="s">
        <v>160</v>
      </c>
      <c r="B29" s="57">
        <v>0.80208333333333337</v>
      </c>
      <c r="C29" s="8">
        <f t="shared" si="1"/>
        <v>0.25873655913978494</v>
      </c>
      <c r="D29" s="9"/>
      <c r="E29" s="7">
        <v>2</v>
      </c>
      <c r="F29" s="54"/>
    </row>
    <row r="30" spans="1:6">
      <c r="A30" s="7" t="s">
        <v>161</v>
      </c>
      <c r="B30" s="57">
        <v>0.82500000000000007</v>
      </c>
      <c r="C30" s="8">
        <f t="shared" si="1"/>
        <v>0.26612903225806456</v>
      </c>
      <c r="D30" s="9"/>
      <c r="E30" s="7">
        <v>3</v>
      </c>
      <c r="F30" s="54"/>
    </row>
    <row r="31" spans="1:6">
      <c r="A31" s="7" t="s">
        <v>163</v>
      </c>
      <c r="B31" s="57">
        <v>0.84791666666666676</v>
      </c>
      <c r="C31" s="8">
        <f t="shared" si="1"/>
        <v>0.27352150537634412</v>
      </c>
      <c r="D31" s="9"/>
      <c r="E31" s="7">
        <v>4</v>
      </c>
      <c r="F31" s="54"/>
    </row>
    <row r="32" spans="1:6">
      <c r="A32" s="7" t="s">
        <v>117</v>
      </c>
      <c r="B32" s="57">
        <v>0.85</v>
      </c>
      <c r="C32" s="8">
        <f t="shared" si="1"/>
        <v>0.27419354838709675</v>
      </c>
      <c r="D32" s="9"/>
      <c r="E32" s="7">
        <v>5</v>
      </c>
      <c r="F32" s="54"/>
    </row>
    <row r="33" spans="1:6">
      <c r="A33" s="7" t="s">
        <v>165</v>
      </c>
      <c r="B33" s="21">
        <v>1.1159722222222224</v>
      </c>
      <c r="C33" s="8">
        <f t="shared" si="1"/>
        <v>0.35999103942652333</v>
      </c>
      <c r="D33" s="9"/>
      <c r="E33" s="7">
        <v>6</v>
      </c>
      <c r="F33" s="54"/>
    </row>
    <row r="34" spans="1:6">
      <c r="A34" s="7" t="s">
        <v>132</v>
      </c>
      <c r="B34" s="21">
        <v>1.1340277777777776</v>
      </c>
      <c r="C34" s="8">
        <f t="shared" si="1"/>
        <v>0.36581541218637986</v>
      </c>
      <c r="D34" s="9"/>
      <c r="E34" s="7">
        <v>7</v>
      </c>
      <c r="F34" s="54"/>
    </row>
    <row r="35" spans="1:6">
      <c r="A35" s="7" t="s">
        <v>167</v>
      </c>
      <c r="B35" s="21">
        <v>1.2680555555555555</v>
      </c>
      <c r="C35" s="8">
        <f t="shared" si="1"/>
        <v>0.40905017921146952</v>
      </c>
      <c r="D35" s="9"/>
      <c r="E35" s="7">
        <v>8</v>
      </c>
      <c r="F35" s="54"/>
    </row>
    <row r="36" spans="1:6">
      <c r="A36" s="7" t="s">
        <v>134</v>
      </c>
      <c r="B36" s="21">
        <v>1.273611111111111</v>
      </c>
      <c r="C36" s="8">
        <f t="shared" si="1"/>
        <v>0.41084229390680999</v>
      </c>
      <c r="D36" s="9"/>
      <c r="E36" s="7">
        <v>9</v>
      </c>
      <c r="F36" s="54"/>
    </row>
    <row r="37" spans="1:6">
      <c r="A37" s="7" t="s">
        <v>136</v>
      </c>
      <c r="B37" s="21">
        <v>1.8499999999999999</v>
      </c>
      <c r="C37" s="8">
        <f t="shared" si="1"/>
        <v>0.59677419354838701</v>
      </c>
      <c r="D37" s="9"/>
      <c r="E37" s="7">
        <v>10</v>
      </c>
      <c r="F37" s="54"/>
    </row>
    <row r="48" spans="1:6">
      <c r="B48" s="55">
        <v>0.7895833333333333</v>
      </c>
    </row>
    <row r="49" spans="1:4">
      <c r="A49" t="s">
        <v>109</v>
      </c>
      <c r="B49" s="55">
        <v>0.81944444444444453</v>
      </c>
    </row>
    <row r="52" spans="1:4">
      <c r="A52" t="s">
        <v>153</v>
      </c>
      <c r="B52" s="12">
        <v>1.2025462962962962E-2</v>
      </c>
      <c r="C52" t="s">
        <v>158</v>
      </c>
      <c r="D52" s="55">
        <v>0.78819444444444453</v>
      </c>
    </row>
    <row r="53" spans="1:4">
      <c r="A53" t="s">
        <v>159</v>
      </c>
      <c r="B53" s="12">
        <v>1.3275462962962963E-2</v>
      </c>
      <c r="C53" t="s">
        <v>160</v>
      </c>
      <c r="D53" s="55">
        <v>0.80208333333333337</v>
      </c>
    </row>
    <row r="54" spans="1:4">
      <c r="A54" t="s">
        <v>121</v>
      </c>
      <c r="B54" s="12">
        <v>1.315972222222222E-2</v>
      </c>
      <c r="C54" t="s">
        <v>161</v>
      </c>
      <c r="D54" s="55">
        <v>0.82500000000000007</v>
      </c>
    </row>
    <row r="55" spans="1:4">
      <c r="A55" t="s">
        <v>109</v>
      </c>
      <c r="B55" s="12">
        <v>1.3657407407407408E-2</v>
      </c>
      <c r="C55" t="s">
        <v>163</v>
      </c>
      <c r="D55" s="55">
        <v>0.84791666666666676</v>
      </c>
    </row>
    <row r="56" spans="1:4">
      <c r="A56" t="s">
        <v>162</v>
      </c>
      <c r="B56" s="12">
        <v>1.383101851851852E-2</v>
      </c>
      <c r="C56" t="s">
        <v>117</v>
      </c>
      <c r="D56" s="55">
        <v>0.85</v>
      </c>
    </row>
    <row r="57" spans="1:4">
      <c r="A57" t="s">
        <v>164</v>
      </c>
      <c r="B57" s="12">
        <v>1.3923611111111111E-2</v>
      </c>
      <c r="C57" t="s">
        <v>165</v>
      </c>
      <c r="D57" s="17">
        <v>1.1159722222222224</v>
      </c>
    </row>
    <row r="58" spans="1:4">
      <c r="A58" t="s">
        <v>133</v>
      </c>
      <c r="B58" s="12">
        <v>1.4432870370370372E-2</v>
      </c>
      <c r="C58" t="s">
        <v>132</v>
      </c>
      <c r="D58" s="17">
        <v>1.1340277777777776</v>
      </c>
    </row>
    <row r="59" spans="1:4">
      <c r="A59" t="s">
        <v>166</v>
      </c>
      <c r="B59" s="12">
        <v>1.4479166666666668E-2</v>
      </c>
      <c r="C59" t="s">
        <v>167</v>
      </c>
      <c r="D59" s="17">
        <v>1.2680555555555555</v>
      </c>
    </row>
    <row r="60" spans="1:4">
      <c r="A60" t="s">
        <v>120</v>
      </c>
      <c r="B60" s="12">
        <v>1.4513888888888889E-2</v>
      </c>
      <c r="C60" t="s">
        <v>134</v>
      </c>
      <c r="D60" s="17">
        <v>1.273611111111111</v>
      </c>
    </row>
    <row r="61" spans="1:4">
      <c r="A61" t="s">
        <v>168</v>
      </c>
      <c r="B61" s="12">
        <v>1.5821759259259261E-2</v>
      </c>
      <c r="C61" t="s">
        <v>136</v>
      </c>
      <c r="D61" s="17">
        <v>1.8499999999999999</v>
      </c>
    </row>
    <row r="62" spans="1:4">
      <c r="A62" t="s">
        <v>140</v>
      </c>
      <c r="B62" s="12">
        <v>1.5925925925925927E-2</v>
      </c>
    </row>
    <row r="63" spans="1:4">
      <c r="A63" t="s">
        <v>169</v>
      </c>
      <c r="B63" s="12">
        <v>1.6134259259259261E-2</v>
      </c>
    </row>
    <row r="64" spans="1:4">
      <c r="A64" t="s">
        <v>170</v>
      </c>
      <c r="B64" s="12">
        <v>1.6249999999999997E-2</v>
      </c>
    </row>
    <row r="65" spans="1:2">
      <c r="A65" t="s">
        <v>146</v>
      </c>
      <c r="B65" s="12">
        <v>1.7905092592592594E-2</v>
      </c>
    </row>
    <row r="66" spans="1:2">
      <c r="A66" t="s">
        <v>171</v>
      </c>
      <c r="B66" s="12">
        <v>1.7905092592592594E-2</v>
      </c>
    </row>
    <row r="67" spans="1:2">
      <c r="A67" t="s">
        <v>147</v>
      </c>
      <c r="B67" s="12">
        <v>1.8171296296296297E-2</v>
      </c>
    </row>
    <row r="68" spans="1:2">
      <c r="A68" t="s">
        <v>150</v>
      </c>
      <c r="B68" s="12">
        <v>2.0555555555555556E-2</v>
      </c>
    </row>
    <row r="69" spans="1:2">
      <c r="A69" t="s">
        <v>172</v>
      </c>
      <c r="B69" s="12">
        <v>2.4814814814814817E-2</v>
      </c>
    </row>
  </sheetData>
  <sortState ref="A28:E37">
    <sortCondition ref="B28"/>
  </sortState>
  <mergeCells count="2">
    <mergeCell ref="F1:F25"/>
    <mergeCell ref="F27:F37"/>
  </mergeCells>
  <conditionalFormatting sqref="A1 A38:A1048576 A20:A26">
    <cfRule type="duplicateValues" dxfId="13" priority="3"/>
  </conditionalFormatting>
  <conditionalFormatting sqref="A27">
    <cfRule type="duplicateValues" dxfId="12" priority="2"/>
  </conditionalFormatting>
  <conditionalFormatting sqref="A2:A19">
    <cfRule type="duplicateValues" dxfId="11" priority="1"/>
  </conditionalFormatting>
  <hyperlinks>
    <hyperlink ref="H3" r:id="rId1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opLeftCell="A22" zoomScale="145" zoomScaleNormal="145" zoomScalePageLayoutView="145" workbookViewId="0">
      <selection activeCell="E7" sqref="E7:E25"/>
    </sheetView>
  </sheetViews>
  <sheetFormatPr baseColWidth="10" defaultColWidth="8.83203125" defaultRowHeight="14" x14ac:dyDescent="0"/>
  <cols>
    <col min="1" max="1" width="38.33203125" customWidth="1"/>
    <col min="2" max="3" width="13.6640625" customWidth="1"/>
    <col min="4" max="4" width="17.6640625" customWidth="1"/>
    <col min="8" max="8" width="50.1640625" bestFit="1" customWidth="1"/>
  </cols>
  <sheetData>
    <row r="1" spans="1:8">
      <c r="A1" s="3" t="s">
        <v>0</v>
      </c>
      <c r="B1" s="3" t="s">
        <v>1</v>
      </c>
      <c r="C1" s="3" t="s">
        <v>41</v>
      </c>
      <c r="D1" s="3" t="s">
        <v>2</v>
      </c>
      <c r="E1" s="3" t="s">
        <v>45</v>
      </c>
      <c r="F1" s="58" t="s">
        <v>76</v>
      </c>
    </row>
    <row r="2" spans="1:8">
      <c r="A2" s="7" t="s">
        <v>153</v>
      </c>
      <c r="B2" s="57">
        <v>0.69861111111111107</v>
      </c>
      <c r="C2" s="8">
        <f t="shared" ref="C2:C30" si="0">B2/$H$21</f>
        <v>0.22535842293906808</v>
      </c>
      <c r="D2" s="9"/>
      <c r="E2" s="7">
        <v>1</v>
      </c>
      <c r="F2" s="59"/>
      <c r="H2" s="6" t="s">
        <v>21</v>
      </c>
    </row>
    <row r="3" spans="1:8">
      <c r="A3" s="7" t="s">
        <v>4</v>
      </c>
      <c r="B3" s="57">
        <v>0.7402777777777777</v>
      </c>
      <c r="C3" s="8">
        <f t="shared" si="0"/>
        <v>0.23879928315412183</v>
      </c>
      <c r="D3" s="9"/>
      <c r="E3" s="7">
        <v>2</v>
      </c>
      <c r="F3" s="59"/>
      <c r="H3" s="10" t="s">
        <v>52</v>
      </c>
    </row>
    <row r="4" spans="1:8">
      <c r="A4" s="7" t="s">
        <v>154</v>
      </c>
      <c r="B4" s="57">
        <v>0.74444444444444446</v>
      </c>
      <c r="C4" s="8">
        <f t="shared" si="0"/>
        <v>0.24014336917562723</v>
      </c>
      <c r="D4" s="9"/>
      <c r="E4" s="7">
        <v>3</v>
      </c>
      <c r="F4" s="59"/>
      <c r="H4" s="6" t="s">
        <v>22</v>
      </c>
    </row>
    <row r="5" spans="1:8">
      <c r="A5" s="7" t="s">
        <v>118</v>
      </c>
      <c r="B5" s="57">
        <v>0.79236111111111107</v>
      </c>
      <c r="C5" s="8">
        <f t="shared" si="0"/>
        <v>0.25560035842293904</v>
      </c>
      <c r="D5" s="9"/>
      <c r="E5" s="7">
        <v>4</v>
      </c>
      <c r="F5" s="59"/>
    </row>
    <row r="6" spans="1:8">
      <c r="A6" s="7" t="s">
        <v>120</v>
      </c>
      <c r="B6" s="57">
        <v>0.79791666666666661</v>
      </c>
      <c r="C6" s="8">
        <f t="shared" si="0"/>
        <v>0.25739247311827956</v>
      </c>
      <c r="D6" s="9"/>
      <c r="E6" s="7">
        <v>5</v>
      </c>
      <c r="F6" s="59"/>
    </row>
    <row r="7" spans="1:8">
      <c r="A7" s="7" t="s">
        <v>121</v>
      </c>
      <c r="B7" s="57">
        <v>0.7993055555555556</v>
      </c>
      <c r="C7" s="49">
        <f t="shared" si="0"/>
        <v>0.25784050179211471</v>
      </c>
      <c r="D7" s="9"/>
      <c r="E7" s="7">
        <v>6</v>
      </c>
      <c r="F7" s="59"/>
    </row>
    <row r="8" spans="1:8">
      <c r="A8" s="7" t="s">
        <v>123</v>
      </c>
      <c r="B8" s="57">
        <v>0.81111111111111101</v>
      </c>
      <c r="C8" s="8">
        <f t="shared" si="0"/>
        <v>0.26164874551971323</v>
      </c>
      <c r="D8" s="9"/>
      <c r="E8" s="7">
        <v>7</v>
      </c>
      <c r="F8" s="59"/>
    </row>
    <row r="9" spans="1:8">
      <c r="A9" s="7" t="s">
        <v>125</v>
      </c>
      <c r="B9" s="57">
        <v>0.81597222222222221</v>
      </c>
      <c r="C9" s="8">
        <f t="shared" si="0"/>
        <v>0.26321684587813621</v>
      </c>
      <c r="D9" s="9"/>
      <c r="E9" s="7">
        <v>8</v>
      </c>
      <c r="F9" s="59"/>
    </row>
    <row r="10" spans="1:8">
      <c r="A10" s="7" t="s">
        <v>127</v>
      </c>
      <c r="B10" s="57">
        <v>0.83888888888888891</v>
      </c>
      <c r="C10" s="8">
        <f t="shared" si="0"/>
        <v>0.27060931899641577</v>
      </c>
      <c r="D10" s="9"/>
      <c r="E10" s="7">
        <v>9</v>
      </c>
      <c r="F10" s="59"/>
    </row>
    <row r="11" spans="1:8">
      <c r="A11" s="7" t="s">
        <v>133</v>
      </c>
      <c r="B11" s="57">
        <v>0.8618055555555556</v>
      </c>
      <c r="C11" s="8">
        <f>B11/$H$21</f>
        <v>0.27800179211469533</v>
      </c>
      <c r="D11" s="9"/>
      <c r="E11" s="7">
        <v>10</v>
      </c>
      <c r="F11" s="59"/>
    </row>
    <row r="12" spans="1:8">
      <c r="A12" s="7" t="s">
        <v>129</v>
      </c>
      <c r="B12" s="57">
        <v>0.86249999999999993</v>
      </c>
      <c r="C12" s="8">
        <f t="shared" si="0"/>
        <v>0.27822580645161288</v>
      </c>
      <c r="D12" s="9"/>
      <c r="E12" s="7">
        <v>11</v>
      </c>
      <c r="F12" s="59"/>
    </row>
    <row r="13" spans="1:8">
      <c r="A13" s="7" t="s">
        <v>131</v>
      </c>
      <c r="B13" s="57">
        <v>0.87152777777777779</v>
      </c>
      <c r="C13" s="8">
        <f t="shared" si="0"/>
        <v>0.28113799283154123</v>
      </c>
      <c r="D13" s="9"/>
      <c r="E13" s="7">
        <v>12</v>
      </c>
      <c r="F13" s="59"/>
    </row>
    <row r="14" spans="1:8">
      <c r="A14" s="7" t="s">
        <v>135</v>
      </c>
      <c r="B14" s="57">
        <v>0.88124999999999998</v>
      </c>
      <c r="C14" s="8">
        <f t="shared" si="0"/>
        <v>0.28427419354838707</v>
      </c>
      <c r="D14" s="9"/>
      <c r="E14" s="7">
        <v>13</v>
      </c>
      <c r="F14" s="59"/>
    </row>
    <row r="15" spans="1:8">
      <c r="A15" s="7" t="s">
        <v>137</v>
      </c>
      <c r="B15" s="57">
        <v>0.8881944444444444</v>
      </c>
      <c r="C15" s="8">
        <f t="shared" si="0"/>
        <v>0.28651433691756267</v>
      </c>
      <c r="D15" s="9"/>
      <c r="E15" s="7">
        <v>14</v>
      </c>
      <c r="F15" s="59"/>
    </row>
    <row r="16" spans="1:8">
      <c r="A16" s="7" t="s">
        <v>138</v>
      </c>
      <c r="B16" s="57">
        <v>0.90277777777777779</v>
      </c>
      <c r="C16" s="8">
        <f t="shared" si="0"/>
        <v>0.29121863799283154</v>
      </c>
      <c r="D16" s="9"/>
      <c r="E16" s="7">
        <v>15</v>
      </c>
      <c r="F16" s="59"/>
    </row>
    <row r="17" spans="1:10">
      <c r="A17" s="7" t="s">
        <v>139</v>
      </c>
      <c r="B17" s="57">
        <v>0.9291666666666667</v>
      </c>
      <c r="C17" s="8">
        <f t="shared" si="0"/>
        <v>0.29973118279569894</v>
      </c>
      <c r="D17" s="9"/>
      <c r="E17" s="7">
        <v>16</v>
      </c>
      <c r="F17" s="59"/>
    </row>
    <row r="18" spans="1:10">
      <c r="A18" s="7" t="s">
        <v>140</v>
      </c>
      <c r="B18" s="57">
        <v>0.94444444444444453</v>
      </c>
      <c r="C18" s="49">
        <f t="shared" si="0"/>
        <v>0.30465949820788535</v>
      </c>
      <c r="D18" s="9"/>
      <c r="E18" s="7">
        <v>17</v>
      </c>
      <c r="F18" s="59"/>
    </row>
    <row r="19" spans="1:10">
      <c r="A19" s="7" t="s">
        <v>141</v>
      </c>
      <c r="B19" s="57">
        <v>0.9458333333333333</v>
      </c>
      <c r="C19" s="8">
        <f t="shared" si="0"/>
        <v>0.30510752688172044</v>
      </c>
      <c r="D19" s="9"/>
      <c r="E19" s="7">
        <v>18</v>
      </c>
      <c r="F19" s="59"/>
    </row>
    <row r="20" spans="1:10">
      <c r="A20" s="7" t="s">
        <v>142</v>
      </c>
      <c r="B20" s="57">
        <v>0.95208333333333339</v>
      </c>
      <c r="C20" s="49">
        <f t="shared" si="0"/>
        <v>0.3071236559139785</v>
      </c>
      <c r="D20" s="9"/>
      <c r="E20" s="7">
        <v>19</v>
      </c>
      <c r="F20" s="59"/>
    </row>
    <row r="21" spans="1:10">
      <c r="A21" s="7" t="s">
        <v>143</v>
      </c>
      <c r="B21" s="57">
        <v>0.96250000000000002</v>
      </c>
      <c r="C21" s="8">
        <f t="shared" si="0"/>
        <v>0.31048387096774194</v>
      </c>
      <c r="D21" s="9"/>
      <c r="E21" s="7">
        <v>20</v>
      </c>
      <c r="F21" s="59"/>
      <c r="H21">
        <v>3.1</v>
      </c>
      <c r="J21" s="12"/>
    </row>
    <row r="22" spans="1:10">
      <c r="A22" s="7" t="s">
        <v>156</v>
      </c>
      <c r="B22" s="57">
        <v>0.98333333333333339</v>
      </c>
      <c r="C22" s="8">
        <f t="shared" si="0"/>
        <v>0.31720430107526881</v>
      </c>
      <c r="D22" s="9"/>
      <c r="E22" s="7">
        <v>21</v>
      </c>
      <c r="F22" s="59"/>
      <c r="J22" s="12"/>
    </row>
    <row r="23" spans="1:10">
      <c r="A23" s="7" t="s">
        <v>155</v>
      </c>
      <c r="B23" s="21">
        <v>1.0131944444444445</v>
      </c>
      <c r="C23" s="8">
        <f t="shared" si="0"/>
        <v>0.32683691756272404</v>
      </c>
      <c r="D23" s="9"/>
      <c r="E23" s="7">
        <v>22</v>
      </c>
      <c r="F23" s="59"/>
      <c r="J23" s="12"/>
    </row>
    <row r="24" spans="1:10">
      <c r="A24" s="7" t="s">
        <v>146</v>
      </c>
      <c r="B24" s="21">
        <v>1.0284722222222222</v>
      </c>
      <c r="C24" s="8">
        <f t="shared" si="0"/>
        <v>0.3317652329749104</v>
      </c>
      <c r="D24" s="9"/>
      <c r="E24" s="7">
        <v>23</v>
      </c>
      <c r="F24" s="59"/>
      <c r="J24" s="12"/>
    </row>
    <row r="25" spans="1:10">
      <c r="A25" s="7" t="s">
        <v>157</v>
      </c>
      <c r="B25" s="21">
        <v>1.0374999999999999</v>
      </c>
      <c r="C25" s="8">
        <f t="shared" si="0"/>
        <v>0.33467741935483863</v>
      </c>
      <c r="D25" s="9"/>
      <c r="E25" s="7">
        <v>24</v>
      </c>
      <c r="F25" s="59"/>
    </row>
    <row r="26" spans="1:10">
      <c r="A26" s="7" t="s">
        <v>148</v>
      </c>
      <c r="B26" s="21">
        <v>1.0569444444444445</v>
      </c>
      <c r="C26" s="8">
        <f t="shared" si="0"/>
        <v>0.34094982078853048</v>
      </c>
      <c r="D26" s="9"/>
      <c r="E26" s="7">
        <v>25</v>
      </c>
      <c r="F26" s="59"/>
    </row>
    <row r="27" spans="1:10">
      <c r="A27" s="7" t="s">
        <v>149</v>
      </c>
      <c r="B27" s="21">
        <v>1.2270833333333333</v>
      </c>
      <c r="C27" s="8">
        <f t="shared" si="0"/>
        <v>0.39583333333333331</v>
      </c>
      <c r="D27" s="9"/>
      <c r="E27" s="7">
        <v>26</v>
      </c>
      <c r="F27" s="59"/>
    </row>
    <row r="28" spans="1:10">
      <c r="A28" s="7" t="s">
        <v>150</v>
      </c>
      <c r="B28" s="21">
        <v>1.2333333333333334</v>
      </c>
      <c r="C28" s="8">
        <f t="shared" si="0"/>
        <v>0.39784946236559143</v>
      </c>
      <c r="D28" s="9"/>
      <c r="E28" s="7">
        <v>27</v>
      </c>
      <c r="F28" s="59"/>
    </row>
    <row r="29" spans="1:10">
      <c r="A29" s="7" t="s">
        <v>151</v>
      </c>
      <c r="B29" s="21">
        <v>1.3381944444444445</v>
      </c>
      <c r="C29" s="8">
        <f t="shared" si="0"/>
        <v>0.43167562724014336</v>
      </c>
      <c r="D29" s="9"/>
      <c r="E29" s="7">
        <v>28</v>
      </c>
      <c r="F29" s="59"/>
    </row>
    <row r="30" spans="1:10">
      <c r="A30" s="7" t="s">
        <v>152</v>
      </c>
      <c r="B30" s="21">
        <v>1.3444444444444443</v>
      </c>
      <c r="C30" s="8">
        <f t="shared" si="0"/>
        <v>0.43369175627240136</v>
      </c>
      <c r="D30" s="9"/>
      <c r="E30" s="7">
        <v>29</v>
      </c>
      <c r="F30" s="60"/>
    </row>
    <row r="32" spans="1:10">
      <c r="A32" s="3" t="s">
        <v>0</v>
      </c>
      <c r="B32" s="3" t="s">
        <v>1</v>
      </c>
      <c r="C32" s="3" t="s">
        <v>41</v>
      </c>
      <c r="D32" s="3" t="s">
        <v>2</v>
      </c>
      <c r="E32" s="3" t="s">
        <v>45</v>
      </c>
      <c r="F32" s="56" t="s">
        <v>77</v>
      </c>
    </row>
    <row r="33" spans="1:6">
      <c r="A33" s="7" t="s">
        <v>117</v>
      </c>
      <c r="B33" s="57">
        <v>0.8256944444444444</v>
      </c>
      <c r="C33" s="8">
        <f t="shared" ref="C33:C42" si="1">B33/$H$21</f>
        <v>0.26635304659498205</v>
      </c>
      <c r="D33" s="9"/>
      <c r="E33" s="7">
        <v>1</v>
      </c>
      <c r="F33" s="56"/>
    </row>
    <row r="34" spans="1:6">
      <c r="A34" s="7" t="s">
        <v>119</v>
      </c>
      <c r="B34" s="57">
        <v>0.83888888888888891</v>
      </c>
      <c r="C34" s="8">
        <f t="shared" si="1"/>
        <v>0.27060931899641577</v>
      </c>
      <c r="D34" s="9"/>
      <c r="E34" s="7">
        <v>2</v>
      </c>
      <c r="F34" s="56"/>
    </row>
    <row r="35" spans="1:6">
      <c r="A35" s="7" t="s">
        <v>122</v>
      </c>
      <c r="B35" s="57">
        <v>0.84930555555555554</v>
      </c>
      <c r="C35" s="8">
        <f t="shared" si="1"/>
        <v>0.27396953405017921</v>
      </c>
      <c r="D35" s="9"/>
      <c r="E35" s="7">
        <v>3</v>
      </c>
      <c r="F35" s="56"/>
    </row>
    <row r="36" spans="1:6">
      <c r="A36" s="7" t="s">
        <v>124</v>
      </c>
      <c r="B36" s="57">
        <v>0.85555555555555562</v>
      </c>
      <c r="C36" s="8">
        <f t="shared" si="1"/>
        <v>0.27598566308243727</v>
      </c>
      <c r="D36" s="9"/>
      <c r="E36" s="7">
        <v>4</v>
      </c>
      <c r="F36" s="56"/>
    </row>
    <row r="37" spans="1:6">
      <c r="A37" s="7" t="s">
        <v>126</v>
      </c>
      <c r="B37" s="57">
        <v>0.89444444444444438</v>
      </c>
      <c r="C37" s="8">
        <f t="shared" si="1"/>
        <v>0.28853046594982074</v>
      </c>
      <c r="D37" s="9"/>
      <c r="E37" s="7">
        <v>5</v>
      </c>
      <c r="F37" s="56"/>
    </row>
    <row r="38" spans="1:6">
      <c r="A38" s="7" t="s">
        <v>128</v>
      </c>
      <c r="B38" s="21">
        <v>1.0104166666666667</v>
      </c>
      <c r="C38" s="8">
        <f t="shared" si="1"/>
        <v>0.32594086021505375</v>
      </c>
      <c r="D38" s="9"/>
      <c r="E38" s="7">
        <v>6</v>
      </c>
      <c r="F38" s="56"/>
    </row>
    <row r="39" spans="1:6">
      <c r="A39" s="7" t="s">
        <v>130</v>
      </c>
      <c r="B39" s="21">
        <v>1.0340277777777778</v>
      </c>
      <c r="C39" s="8">
        <f t="shared" si="1"/>
        <v>0.33355734767025086</v>
      </c>
      <c r="D39" s="9"/>
      <c r="E39" s="7">
        <v>7</v>
      </c>
      <c r="F39" s="56"/>
    </row>
    <row r="40" spans="1:6">
      <c r="A40" s="7" t="s">
        <v>132</v>
      </c>
      <c r="B40" s="21">
        <v>1.086111111111111</v>
      </c>
      <c r="C40" s="8">
        <f t="shared" si="1"/>
        <v>0.35035842293906805</v>
      </c>
      <c r="D40" s="9"/>
      <c r="E40" s="7">
        <v>8</v>
      </c>
      <c r="F40" s="56"/>
    </row>
    <row r="41" spans="1:6">
      <c r="A41" s="7" t="s">
        <v>134</v>
      </c>
      <c r="B41" s="21">
        <v>1.2479166666666666</v>
      </c>
      <c r="C41" s="8">
        <f t="shared" si="1"/>
        <v>0.40255376344086019</v>
      </c>
      <c r="D41" s="9"/>
      <c r="E41" s="7">
        <v>9</v>
      </c>
      <c r="F41" s="56"/>
    </row>
    <row r="42" spans="1:6">
      <c r="A42" s="7" t="s">
        <v>136</v>
      </c>
      <c r="B42" s="21">
        <v>1.8368055555555556</v>
      </c>
      <c r="C42" s="8">
        <f t="shared" si="1"/>
        <v>0.59251792114695334</v>
      </c>
      <c r="D42" s="7"/>
      <c r="E42" s="7">
        <v>10</v>
      </c>
      <c r="F42" s="56"/>
    </row>
    <row r="66" spans="1:4">
      <c r="C66" t="s">
        <v>117</v>
      </c>
      <c r="D66" s="55">
        <v>0.8256944444444444</v>
      </c>
    </row>
    <row r="67" spans="1:4">
      <c r="C67" t="s">
        <v>119</v>
      </c>
      <c r="D67" s="55">
        <v>0.83888888888888891</v>
      </c>
    </row>
    <row r="68" spans="1:4">
      <c r="C68" t="s">
        <v>119</v>
      </c>
      <c r="D68" s="55">
        <v>0.84166666666666667</v>
      </c>
    </row>
    <row r="69" spans="1:4">
      <c r="C69" t="s">
        <v>122</v>
      </c>
      <c r="D69" s="55">
        <v>0.84930555555555554</v>
      </c>
    </row>
    <row r="70" spans="1:4">
      <c r="C70" t="s">
        <v>124</v>
      </c>
      <c r="D70" s="55">
        <v>0.85555555555555562</v>
      </c>
    </row>
    <row r="71" spans="1:4">
      <c r="C71" t="s">
        <v>126</v>
      </c>
      <c r="D71" s="55">
        <v>0.89444444444444438</v>
      </c>
    </row>
    <row r="72" spans="1:4">
      <c r="C72" t="s">
        <v>128</v>
      </c>
      <c r="D72" s="17">
        <v>1.0104166666666667</v>
      </c>
    </row>
    <row r="73" spans="1:4">
      <c r="C73" t="s">
        <v>130</v>
      </c>
      <c r="D73" s="17">
        <v>1.0340277777777778</v>
      </c>
    </row>
    <row r="74" spans="1:4">
      <c r="C74" t="s">
        <v>132</v>
      </c>
      <c r="D74" s="17">
        <v>1.086111111111111</v>
      </c>
    </row>
    <row r="75" spans="1:4">
      <c r="C75" t="s">
        <v>134</v>
      </c>
      <c r="D75" s="17">
        <v>1.2479166666666666</v>
      </c>
    </row>
    <row r="76" spans="1:4">
      <c r="C76" t="s">
        <v>136</v>
      </c>
      <c r="D76" s="17">
        <v>1.8368055555555556</v>
      </c>
    </row>
    <row r="77" spans="1:4">
      <c r="A77" t="s">
        <v>153</v>
      </c>
      <c r="B77" s="55">
        <v>0.71875</v>
      </c>
    </row>
    <row r="78" spans="1:4">
      <c r="A78" t="s">
        <v>118</v>
      </c>
      <c r="B78" s="55">
        <v>0.79236111111111107</v>
      </c>
    </row>
    <row r="79" spans="1:4">
      <c r="A79" t="s">
        <v>120</v>
      </c>
      <c r="B79" s="55">
        <v>0.79791666666666661</v>
      </c>
    </row>
    <row r="80" spans="1:4">
      <c r="A80" t="s">
        <v>121</v>
      </c>
      <c r="B80" s="55">
        <v>0.7993055555555556</v>
      </c>
    </row>
    <row r="81" spans="1:2">
      <c r="A81" t="s">
        <v>123</v>
      </c>
      <c r="B81" s="55">
        <v>0.81111111111111101</v>
      </c>
    </row>
    <row r="82" spans="1:2">
      <c r="A82" t="s">
        <v>125</v>
      </c>
      <c r="B82" s="55">
        <v>0.82361111111111107</v>
      </c>
    </row>
    <row r="83" spans="1:2">
      <c r="A83" t="s">
        <v>127</v>
      </c>
      <c r="B83" s="55">
        <v>0.83888888888888891</v>
      </c>
    </row>
    <row r="84" spans="1:2">
      <c r="A84" t="s">
        <v>129</v>
      </c>
      <c r="B84" s="55">
        <v>0.86249999999999993</v>
      </c>
    </row>
    <row r="85" spans="1:2">
      <c r="A85" t="s">
        <v>131</v>
      </c>
      <c r="B85" s="55">
        <v>0.87152777777777779</v>
      </c>
    </row>
    <row r="86" spans="1:2">
      <c r="A86" t="s">
        <v>133</v>
      </c>
      <c r="B86" s="55">
        <v>0.87291666666666667</v>
      </c>
    </row>
    <row r="87" spans="1:2">
      <c r="A87" t="s">
        <v>135</v>
      </c>
      <c r="B87" s="55">
        <v>0.88124999999999998</v>
      </c>
    </row>
    <row r="88" spans="1:2">
      <c r="A88" t="s">
        <v>137</v>
      </c>
      <c r="B88" s="55">
        <v>0.8881944444444444</v>
      </c>
    </row>
    <row r="89" spans="1:2">
      <c r="A89" t="s">
        <v>138</v>
      </c>
      <c r="B89" s="55">
        <v>0.90277777777777779</v>
      </c>
    </row>
    <row r="90" spans="1:2">
      <c r="A90" t="s">
        <v>139</v>
      </c>
      <c r="B90" s="55">
        <v>0.9291666666666667</v>
      </c>
    </row>
    <row r="91" spans="1:2">
      <c r="A91" t="s">
        <v>140</v>
      </c>
      <c r="B91" s="55">
        <v>0.94444444444444453</v>
      </c>
    </row>
    <row r="92" spans="1:2">
      <c r="A92" t="s">
        <v>141</v>
      </c>
      <c r="B92" s="55">
        <v>0.9458333333333333</v>
      </c>
    </row>
    <row r="93" spans="1:2">
      <c r="A93" t="s">
        <v>142</v>
      </c>
      <c r="B93" s="55">
        <v>0.95208333333333339</v>
      </c>
    </row>
    <row r="94" spans="1:2">
      <c r="A94" t="s">
        <v>143</v>
      </c>
      <c r="B94" s="55">
        <v>0.97152777777777777</v>
      </c>
    </row>
    <row r="95" spans="1:2">
      <c r="A95" t="s">
        <v>144</v>
      </c>
      <c r="B95" s="55">
        <v>0.98333333333333339</v>
      </c>
    </row>
    <row r="96" spans="1:2">
      <c r="A96" t="s">
        <v>145</v>
      </c>
      <c r="B96" s="17">
        <v>1.0131944444444445</v>
      </c>
    </row>
    <row r="97" spans="1:2">
      <c r="A97" t="s">
        <v>146</v>
      </c>
      <c r="B97" s="17">
        <v>1.0284722222222222</v>
      </c>
    </row>
    <row r="98" spans="1:2">
      <c r="A98" t="s">
        <v>147</v>
      </c>
      <c r="B98" s="17">
        <v>1.0374999999999999</v>
      </c>
    </row>
    <row r="99" spans="1:2">
      <c r="A99" t="s">
        <v>148</v>
      </c>
      <c r="B99" s="17">
        <v>1.0569444444444445</v>
      </c>
    </row>
    <row r="100" spans="1:2">
      <c r="A100" t="s">
        <v>149</v>
      </c>
      <c r="B100" s="17">
        <v>1.2270833333333333</v>
      </c>
    </row>
    <row r="101" spans="1:2">
      <c r="A101" t="s">
        <v>150</v>
      </c>
      <c r="B101" s="17">
        <v>1.2333333333333334</v>
      </c>
    </row>
    <row r="102" spans="1:2">
      <c r="A102" t="s">
        <v>151</v>
      </c>
      <c r="B102" s="17">
        <v>1.3381944444444445</v>
      </c>
    </row>
    <row r="103" spans="1:2">
      <c r="A103" t="s">
        <v>152</v>
      </c>
      <c r="B103" s="17">
        <v>1.3444444444444443</v>
      </c>
    </row>
  </sheetData>
  <sortState ref="A31:E40">
    <sortCondition ref="B31"/>
  </sortState>
  <mergeCells count="2">
    <mergeCell ref="F32:F42"/>
    <mergeCell ref="F1:F30"/>
  </mergeCells>
  <conditionalFormatting sqref="A55:A1048576 A1 A31">
    <cfRule type="duplicateValues" dxfId="10" priority="3"/>
  </conditionalFormatting>
  <conditionalFormatting sqref="A32">
    <cfRule type="duplicateValues" dxfId="9" priority="2"/>
  </conditionalFormatting>
  <conditionalFormatting sqref="A2:A30">
    <cfRule type="duplicateValues" dxfId="8" priority="32"/>
  </conditionalFormatting>
  <hyperlinks>
    <hyperlink ref="H3" r:id="rId1"/>
  </hyperlink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4" sqref="C4"/>
    </sheetView>
  </sheetViews>
  <sheetFormatPr baseColWidth="10" defaultColWidth="8.83203125" defaultRowHeight="14" x14ac:dyDescent="0"/>
  <cols>
    <col min="1" max="1" width="38.33203125" customWidth="1"/>
    <col min="2" max="2" width="12.33203125" bestFit="1" customWidth="1"/>
    <col min="3" max="4" width="13.6640625" customWidth="1"/>
  </cols>
  <sheetData>
    <row r="1" spans="1:7">
      <c r="A1" t="s">
        <v>76</v>
      </c>
    </row>
    <row r="2" spans="1:7">
      <c r="A2" s="3" t="s">
        <v>0</v>
      </c>
      <c r="B2" s="3" t="s">
        <v>64</v>
      </c>
      <c r="C2" s="3" t="s">
        <v>1</v>
      </c>
      <c r="D2" s="3" t="s">
        <v>41</v>
      </c>
      <c r="E2" s="3" t="s">
        <v>45</v>
      </c>
    </row>
    <row r="3" spans="1:7">
      <c r="A3" s="11" t="s">
        <v>4</v>
      </c>
      <c r="B3" s="7" t="s">
        <v>66</v>
      </c>
      <c r="C3" s="8">
        <v>0.11319444444444444</v>
      </c>
      <c r="D3" s="8">
        <f t="shared" ref="D3:D14" si="0">C3/$G$16</f>
        <v>4.3203986429177273E-3</v>
      </c>
      <c r="E3" s="7">
        <v>1</v>
      </c>
    </row>
    <row r="4" spans="1:7">
      <c r="A4" s="11" t="s">
        <v>115</v>
      </c>
      <c r="B4" s="7" t="s">
        <v>116</v>
      </c>
      <c r="C4" s="8">
        <v>0.12638888888888888</v>
      </c>
      <c r="D4" s="8">
        <f t="shared" si="0"/>
        <v>4.8240033927056825E-3</v>
      </c>
      <c r="E4" s="7">
        <v>2</v>
      </c>
    </row>
    <row r="5" spans="1:7">
      <c r="A5" s="11" t="s">
        <v>17</v>
      </c>
      <c r="B5" s="7" t="s">
        <v>78</v>
      </c>
      <c r="C5" s="8">
        <v>0.12796296296296297</v>
      </c>
      <c r="D5" s="8">
        <f t="shared" si="0"/>
        <v>4.8840825558382813E-3</v>
      </c>
      <c r="E5" s="7">
        <v>3</v>
      </c>
    </row>
    <row r="6" spans="1:7">
      <c r="A6" s="11" t="s">
        <v>63</v>
      </c>
      <c r="B6" s="7" t="s">
        <v>65</v>
      </c>
      <c r="C6" s="8">
        <v>0.1361111111111111</v>
      </c>
      <c r="D6" s="8">
        <f t="shared" si="0"/>
        <v>5.1950805767599657E-3</v>
      </c>
      <c r="E6" s="7">
        <v>4</v>
      </c>
    </row>
    <row r="7" spans="1:7">
      <c r="A7" s="11" t="s">
        <v>6</v>
      </c>
      <c r="B7" s="11" t="s">
        <v>105</v>
      </c>
      <c r="C7" s="49">
        <v>0.14157407407407407</v>
      </c>
      <c r="D7" s="8">
        <f t="shared" si="0"/>
        <v>5.4035906135142782E-3</v>
      </c>
      <c r="E7" s="7">
        <v>5</v>
      </c>
    </row>
    <row r="8" spans="1:7">
      <c r="A8" s="7" t="s">
        <v>8</v>
      </c>
      <c r="B8" s="7" t="s">
        <v>90</v>
      </c>
      <c r="C8" s="8">
        <v>0.14166666666666666</v>
      </c>
      <c r="D8" s="8">
        <f t="shared" si="0"/>
        <v>5.407124681933842E-3</v>
      </c>
      <c r="E8" s="7">
        <v>6</v>
      </c>
    </row>
    <row r="9" spans="1:7">
      <c r="A9" s="7" t="s">
        <v>62</v>
      </c>
      <c r="B9" s="7" t="s">
        <v>66</v>
      </c>
      <c r="C9" s="8">
        <v>0.14305555555555557</v>
      </c>
      <c r="D9" s="8">
        <f t="shared" si="0"/>
        <v>5.4601357082273124E-3</v>
      </c>
      <c r="E9" s="7">
        <v>7</v>
      </c>
    </row>
    <row r="10" spans="1:7">
      <c r="A10" s="11" t="s">
        <v>9</v>
      </c>
      <c r="B10" s="7" t="s">
        <v>107</v>
      </c>
      <c r="C10" s="8">
        <v>0.16146990740740741</v>
      </c>
      <c r="D10" s="8">
        <f t="shared" si="0"/>
        <v>6.1629735651682217E-3</v>
      </c>
      <c r="E10" s="7">
        <v>8</v>
      </c>
    </row>
    <row r="11" spans="1:7">
      <c r="A11" s="7" t="s">
        <v>51</v>
      </c>
      <c r="B11" s="7" t="s">
        <v>66</v>
      </c>
      <c r="C11" s="8">
        <v>0.16319444444444445</v>
      </c>
      <c r="D11" s="8">
        <f t="shared" si="0"/>
        <v>6.2287955894826125E-3</v>
      </c>
      <c r="E11" s="7">
        <v>9</v>
      </c>
    </row>
    <row r="12" spans="1:7">
      <c r="A12" s="7" t="s">
        <v>96</v>
      </c>
      <c r="B12" s="7" t="s">
        <v>114</v>
      </c>
      <c r="C12" s="8">
        <v>0.16597222222222222</v>
      </c>
      <c r="D12" s="8">
        <f t="shared" si="0"/>
        <v>6.3348176420695507E-3</v>
      </c>
      <c r="E12" s="7">
        <v>10</v>
      </c>
    </row>
    <row r="13" spans="1:7">
      <c r="A13" s="11" t="s">
        <v>15</v>
      </c>
      <c r="B13" s="7" t="s">
        <v>91</v>
      </c>
      <c r="C13" s="8">
        <v>0.17777777777777778</v>
      </c>
      <c r="D13" s="8">
        <f t="shared" si="0"/>
        <v>6.7854113655640381E-3</v>
      </c>
      <c r="E13" s="7">
        <v>11</v>
      </c>
    </row>
    <row r="14" spans="1:7">
      <c r="A14" s="7" t="s">
        <v>12</v>
      </c>
      <c r="B14" s="7" t="s">
        <v>78</v>
      </c>
      <c r="C14" s="8">
        <v>0.20555555555555557</v>
      </c>
      <c r="D14" s="8">
        <f t="shared" si="0"/>
        <v>7.8456318914334189E-3</v>
      </c>
      <c r="E14" s="7">
        <v>12</v>
      </c>
    </row>
    <row r="15" spans="1:7">
      <c r="A15" s="34"/>
      <c r="B15" s="47"/>
      <c r="C15" s="48"/>
      <c r="D15" s="48"/>
      <c r="E15" s="47"/>
    </row>
    <row r="16" spans="1:7">
      <c r="A16" s="34" t="s">
        <v>77</v>
      </c>
      <c r="G16">
        <v>26.2</v>
      </c>
    </row>
    <row r="17" spans="1:5">
      <c r="A17" s="3" t="s">
        <v>0</v>
      </c>
      <c r="B17" s="3" t="s">
        <v>64</v>
      </c>
      <c r="C17" s="3" t="s">
        <v>1</v>
      </c>
      <c r="D17" s="3" t="s">
        <v>41</v>
      </c>
      <c r="E17" s="3" t="s">
        <v>45</v>
      </c>
    </row>
    <row r="18" spans="1:5">
      <c r="A18" s="7" t="s">
        <v>7</v>
      </c>
      <c r="B18" s="7" t="s">
        <v>108</v>
      </c>
      <c r="C18" s="8">
        <v>0.14265046296296297</v>
      </c>
      <c r="D18" s="8"/>
      <c r="E18" s="7">
        <v>1</v>
      </c>
    </row>
    <row r="19" spans="1:5">
      <c r="A19" s="7" t="s">
        <v>103</v>
      </c>
      <c r="B19" s="7" t="s">
        <v>104</v>
      </c>
      <c r="C19" s="8">
        <v>0.14606481481481481</v>
      </c>
      <c r="D19" s="8"/>
      <c r="E19" s="7">
        <v>2</v>
      </c>
    </row>
    <row r="20" spans="1:5">
      <c r="A20" s="11"/>
      <c r="B20" s="11"/>
      <c r="C20" s="8"/>
      <c r="D20" s="8"/>
      <c r="E20" s="7">
        <v>3</v>
      </c>
    </row>
  </sheetData>
  <sortState ref="A16:E18">
    <sortCondition ref="C16"/>
  </sortState>
  <conditionalFormatting sqref="A17">
    <cfRule type="duplicateValues" dxfId="7" priority="8"/>
  </conditionalFormatting>
  <conditionalFormatting sqref="B2">
    <cfRule type="duplicateValues" dxfId="6" priority="2"/>
  </conditionalFormatting>
  <conditionalFormatting sqref="B17">
    <cfRule type="duplicateValues" dxfId="5" priority="1"/>
  </conditionalFormatting>
  <conditionalFormatting sqref="A18:A20 A2:A16">
    <cfRule type="duplicateValues" dxfId="4" priority="10"/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0" sqref="B10:B19"/>
    </sheetView>
  </sheetViews>
  <sheetFormatPr baseColWidth="10" defaultColWidth="8.83203125" defaultRowHeight="14" x14ac:dyDescent="0"/>
  <cols>
    <col min="1" max="1" width="13.83203125" customWidth="1"/>
    <col min="2" max="2" width="33.5" customWidth="1"/>
    <col min="3" max="3" width="9.33203125" customWidth="1"/>
    <col min="4" max="4" width="9.6640625" customWidth="1"/>
    <col min="5" max="5" width="16.1640625" customWidth="1"/>
    <col min="6" max="6" width="9.33203125" customWidth="1"/>
    <col min="7" max="7" width="12.6640625" customWidth="1"/>
    <col min="8" max="8" width="11" customWidth="1"/>
  </cols>
  <sheetData>
    <row r="1" spans="1:6" ht="28">
      <c r="B1" s="44"/>
      <c r="C1" s="43" t="s">
        <v>27</v>
      </c>
      <c r="D1" s="43" t="s">
        <v>28</v>
      </c>
    </row>
    <row r="2" spans="1:6">
      <c r="B2" s="7">
        <v>1</v>
      </c>
      <c r="C2" s="8">
        <v>1.2442129629629629E-2</v>
      </c>
      <c r="D2" s="8">
        <v>2.2638888888888889E-2</v>
      </c>
    </row>
    <row r="3" spans="1:6">
      <c r="B3" s="7">
        <v>2</v>
      </c>
      <c r="C3" s="19">
        <v>1.2488425925925925E-2</v>
      </c>
      <c r="D3" s="19">
        <v>2.3391203703703702E-2</v>
      </c>
      <c r="E3" s="13"/>
      <c r="F3" s="13"/>
    </row>
    <row r="4" spans="1:6">
      <c r="B4" s="7">
        <v>3</v>
      </c>
      <c r="C4" s="8">
        <v>1.2731481481481481E-2</v>
      </c>
      <c r="D4" s="8">
        <v>2.3472222222222217E-2</v>
      </c>
      <c r="E4" s="12"/>
      <c r="F4" s="12"/>
    </row>
    <row r="5" spans="1:6">
      <c r="B5" s="7" t="s">
        <v>29</v>
      </c>
      <c r="C5" s="21">
        <f>SUM(C2:C4)</f>
        <v>3.7662037037037036E-2</v>
      </c>
      <c r="D5" s="8">
        <f>SUM(D2:D4)</f>
        <v>6.9502314814814808E-2</v>
      </c>
      <c r="F5" s="12"/>
    </row>
    <row r="6" spans="1:6">
      <c r="B6" s="7" t="s">
        <v>30</v>
      </c>
      <c r="C6" s="7"/>
      <c r="D6" s="22">
        <f>D5/C5</f>
        <v>1.8454210202827288</v>
      </c>
      <c r="F6" s="15"/>
    </row>
    <row r="7" spans="1:6">
      <c r="D7" s="14"/>
      <c r="F7" s="15"/>
    </row>
    <row r="8" spans="1:6">
      <c r="D8" s="14"/>
      <c r="F8" s="15"/>
    </row>
    <row r="9" spans="1:6" ht="42">
      <c r="A9" s="43" t="s">
        <v>35</v>
      </c>
      <c r="B9" s="44" t="s">
        <v>0</v>
      </c>
      <c r="C9" s="43" t="s">
        <v>31</v>
      </c>
      <c r="D9" s="43" t="s">
        <v>36</v>
      </c>
      <c r="E9" s="43" t="s">
        <v>37</v>
      </c>
      <c r="F9" s="43" t="s">
        <v>38</v>
      </c>
    </row>
    <row r="10" spans="1:6">
      <c r="A10" s="7">
        <v>1</v>
      </c>
      <c r="B10" s="7" t="s">
        <v>86</v>
      </c>
      <c r="C10" s="18" t="s">
        <v>33</v>
      </c>
      <c r="D10" s="19">
        <v>2.2638888888888889E-2</v>
      </c>
      <c r="E10" s="19"/>
      <c r="F10" s="19">
        <f>D10</f>
        <v>2.2638888888888889E-2</v>
      </c>
    </row>
    <row r="11" spans="1:6">
      <c r="A11" s="7">
        <v>2</v>
      </c>
      <c r="B11" s="7" t="s">
        <v>71</v>
      </c>
      <c r="C11" s="18" t="s">
        <v>32</v>
      </c>
      <c r="D11" s="19">
        <v>1.3078703703703703E-2</v>
      </c>
      <c r="E11" s="19">
        <f>D11*$D$6</f>
        <v>2.4135714732864393E-2</v>
      </c>
      <c r="F11" s="19">
        <f>E11</f>
        <v>2.4135714732864393E-2</v>
      </c>
    </row>
    <row r="12" spans="1:6">
      <c r="A12" s="7">
        <v>3</v>
      </c>
      <c r="B12" s="7" t="s">
        <v>16</v>
      </c>
      <c r="C12" s="18" t="s">
        <v>33</v>
      </c>
      <c r="D12" s="19">
        <v>2.4247685185185181E-2</v>
      </c>
      <c r="E12" s="19"/>
      <c r="F12" s="19">
        <f>D12</f>
        <v>2.4247685185185181E-2</v>
      </c>
    </row>
    <row r="13" spans="1:6">
      <c r="A13" s="7">
        <v>4</v>
      </c>
      <c r="B13" s="7" t="s">
        <v>87</v>
      </c>
      <c r="C13" s="18" t="s">
        <v>32</v>
      </c>
      <c r="D13" s="19">
        <v>1.3981481481481482E-2</v>
      </c>
      <c r="E13" s="19">
        <f>D13*$D$6</f>
        <v>2.5801719820619635E-2</v>
      </c>
      <c r="F13" s="19">
        <f>E13</f>
        <v>2.5801719820619635E-2</v>
      </c>
    </row>
    <row r="14" spans="1:6">
      <c r="A14" s="7">
        <v>5</v>
      </c>
      <c r="B14" s="7" t="s">
        <v>24</v>
      </c>
      <c r="C14" s="18" t="s">
        <v>33</v>
      </c>
      <c r="D14" s="19">
        <v>2.6388888888888889E-2</v>
      </c>
      <c r="E14" s="19"/>
      <c r="F14" s="19">
        <f>D14</f>
        <v>2.6388888888888889E-2</v>
      </c>
    </row>
    <row r="15" spans="1:6">
      <c r="A15" s="7">
        <v>6</v>
      </c>
      <c r="B15" s="7" t="s">
        <v>14</v>
      </c>
      <c r="C15" s="18" t="s">
        <v>32</v>
      </c>
      <c r="D15" s="19">
        <v>1.4490740740740742E-2</v>
      </c>
      <c r="E15" s="19">
        <f>D15*$D$6</f>
        <v>2.6741517562430286E-2</v>
      </c>
      <c r="F15" s="19">
        <f>E15</f>
        <v>2.6741517562430286E-2</v>
      </c>
    </row>
    <row r="16" spans="1:6">
      <c r="A16" s="7">
        <v>7</v>
      </c>
      <c r="B16" s="7" t="s">
        <v>7</v>
      </c>
      <c r="C16" s="18" t="s">
        <v>33</v>
      </c>
      <c r="D16" s="19">
        <v>2.7303240740740743E-2</v>
      </c>
      <c r="E16" s="19"/>
      <c r="F16" s="19">
        <f>D16</f>
        <v>2.7303240740740743E-2</v>
      </c>
    </row>
    <row r="17" spans="1:6">
      <c r="A17" s="7">
        <v>8</v>
      </c>
      <c r="B17" s="7" t="s">
        <v>56</v>
      </c>
      <c r="C17" s="18" t="s">
        <v>32</v>
      </c>
      <c r="D17" s="19">
        <v>1.4849537037037036E-2</v>
      </c>
      <c r="E17" s="19">
        <f>D17*$D$6</f>
        <v>2.7403647789615057E-2</v>
      </c>
      <c r="F17" s="19">
        <f>E17</f>
        <v>2.7403647789615057E-2</v>
      </c>
    </row>
    <row r="18" spans="1:6">
      <c r="A18" s="7">
        <v>9</v>
      </c>
      <c r="B18" s="7" t="s">
        <v>88</v>
      </c>
      <c r="C18" s="18" t="s">
        <v>33</v>
      </c>
      <c r="D18" s="19">
        <v>2.8136574074074074E-2</v>
      </c>
      <c r="E18" s="19"/>
      <c r="F18" s="19">
        <f>D18</f>
        <v>2.8136574074074074E-2</v>
      </c>
    </row>
    <row r="19" spans="1:6">
      <c r="A19" s="7">
        <v>10</v>
      </c>
      <c r="B19" s="7" t="s">
        <v>70</v>
      </c>
      <c r="C19" s="18" t="s">
        <v>32</v>
      </c>
      <c r="D19" s="19">
        <v>1.9143518518518518E-2</v>
      </c>
      <c r="E19" s="19">
        <f>D19*$D$6</f>
        <v>3.5327851476245758E-2</v>
      </c>
      <c r="F19" s="19">
        <f>E19</f>
        <v>3.5327851476245758E-2</v>
      </c>
    </row>
  </sheetData>
  <sortState ref="A10:F19">
    <sortCondition ref="F10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9" sqref="B9:B20"/>
    </sheetView>
  </sheetViews>
  <sheetFormatPr baseColWidth="10" defaultColWidth="8.83203125" defaultRowHeight="14" x14ac:dyDescent="0"/>
  <cols>
    <col min="1" max="1" width="14.5" style="13" customWidth="1"/>
    <col min="2" max="2" width="34" bestFit="1" customWidth="1"/>
    <col min="3" max="3" width="11.33203125" style="13" customWidth="1"/>
    <col min="4" max="4" width="10.5" style="13" customWidth="1"/>
    <col min="5" max="7" width="13" style="13" customWidth="1"/>
  </cols>
  <sheetData>
    <row r="1" spans="1:13" ht="28">
      <c r="B1" s="7"/>
      <c r="C1" s="18" t="s">
        <v>27</v>
      </c>
      <c r="D1" s="18" t="s">
        <v>28</v>
      </c>
    </row>
    <row r="2" spans="1:13">
      <c r="B2" s="7">
        <v>1</v>
      </c>
      <c r="C2" s="19">
        <v>1.0706018518518517E-2</v>
      </c>
      <c r="D2" s="8">
        <v>1.9537037037037037E-2</v>
      </c>
    </row>
    <row r="3" spans="1:13">
      <c r="B3" s="7">
        <v>2</v>
      </c>
      <c r="C3" s="19">
        <v>1.0925925925925924E-2</v>
      </c>
      <c r="D3" s="8">
        <v>1.9780092592592592E-2</v>
      </c>
      <c r="H3" s="13"/>
    </row>
    <row r="4" spans="1:13">
      <c r="B4" s="7">
        <v>3</v>
      </c>
      <c r="C4" s="19">
        <v>1.0937500000000001E-2</v>
      </c>
      <c r="D4" s="8">
        <v>2.0300925925925927E-2</v>
      </c>
      <c r="F4" s="16"/>
      <c r="G4" s="16"/>
      <c r="H4" s="12"/>
    </row>
    <row r="5" spans="1:13">
      <c r="B5" s="7" t="s">
        <v>29</v>
      </c>
      <c r="C5" s="20">
        <f>SUM(C2:C4)</f>
        <v>3.2569444444444443E-2</v>
      </c>
      <c r="D5" s="21">
        <f>SUM(D2:D4)</f>
        <v>5.9618055555555563E-2</v>
      </c>
      <c r="F5" s="16"/>
      <c r="G5" s="16"/>
      <c r="H5" s="12"/>
    </row>
    <row r="6" spans="1:13">
      <c r="B6" s="7" t="s">
        <v>30</v>
      </c>
      <c r="C6" s="18"/>
      <c r="D6" s="22">
        <f>D5/C5</f>
        <v>1.8304904051172712</v>
      </c>
      <c r="G6" s="16"/>
      <c r="H6" s="14"/>
      <c r="J6" s="12"/>
      <c r="L6" s="12"/>
      <c r="M6" s="12"/>
    </row>
    <row r="7" spans="1:13">
      <c r="G7" s="16"/>
      <c r="J7" s="12"/>
      <c r="L7" s="12"/>
      <c r="M7" s="12"/>
    </row>
    <row r="8" spans="1:13" ht="70">
      <c r="A8" s="43" t="s">
        <v>35</v>
      </c>
      <c r="B8" s="44" t="s">
        <v>0</v>
      </c>
      <c r="C8" s="43" t="s">
        <v>31</v>
      </c>
      <c r="D8" s="43" t="s">
        <v>36</v>
      </c>
      <c r="E8" s="43" t="s">
        <v>37</v>
      </c>
      <c r="F8" s="43" t="s">
        <v>34</v>
      </c>
      <c r="G8"/>
      <c r="K8" s="12"/>
      <c r="L8" s="12"/>
    </row>
    <row r="9" spans="1:13">
      <c r="A9" s="18">
        <v>1</v>
      </c>
      <c r="B9" s="7" t="s">
        <v>50</v>
      </c>
      <c r="C9" s="18" t="s">
        <v>32</v>
      </c>
      <c r="D9" s="19">
        <v>1.2314814814814815E-2</v>
      </c>
      <c r="E9" s="19">
        <f>D9*$D$6</f>
        <v>2.2542150359314544E-2</v>
      </c>
      <c r="F9" s="19">
        <f>E9</f>
        <v>2.2542150359314544E-2</v>
      </c>
      <c r="G9"/>
      <c r="K9" s="17"/>
      <c r="L9" s="17"/>
      <c r="M9" s="14"/>
    </row>
    <row r="10" spans="1:13">
      <c r="A10" s="18">
        <v>2</v>
      </c>
      <c r="B10" s="7" t="s">
        <v>4</v>
      </c>
      <c r="C10" s="18" t="s">
        <v>33</v>
      </c>
      <c r="D10" s="19">
        <v>2.3483796296296298E-2</v>
      </c>
      <c r="E10" s="19"/>
      <c r="F10" s="19">
        <f>D10</f>
        <v>2.3483796296296298E-2</v>
      </c>
      <c r="G10"/>
    </row>
    <row r="11" spans="1:13">
      <c r="A11" s="18">
        <v>3</v>
      </c>
      <c r="B11" s="7" t="s">
        <v>9</v>
      </c>
      <c r="C11" s="18" t="s">
        <v>32</v>
      </c>
      <c r="D11" s="19">
        <v>1.3252314814814814E-2</v>
      </c>
      <c r="E11" s="19">
        <f>D11*$D$6</f>
        <v>2.4258235114111983E-2</v>
      </c>
      <c r="F11" s="19">
        <f>E11</f>
        <v>2.4258235114111983E-2</v>
      </c>
      <c r="G11"/>
    </row>
    <row r="12" spans="1:13">
      <c r="A12" s="18">
        <v>4</v>
      </c>
      <c r="B12" s="7" t="s">
        <v>82</v>
      </c>
      <c r="C12" s="18" t="s">
        <v>33</v>
      </c>
      <c r="D12" s="19">
        <v>2.449074074074074E-2</v>
      </c>
      <c r="E12" s="19"/>
      <c r="F12" s="19">
        <f>D12</f>
        <v>2.449074074074074E-2</v>
      </c>
      <c r="G12"/>
    </row>
    <row r="13" spans="1:13">
      <c r="A13" s="18">
        <v>5</v>
      </c>
      <c r="B13" s="7" t="s">
        <v>57</v>
      </c>
      <c r="C13" s="18" t="s">
        <v>33</v>
      </c>
      <c r="D13" s="19">
        <v>2.4722222222222225E-2</v>
      </c>
      <c r="E13" s="19"/>
      <c r="F13" s="19">
        <f>D13</f>
        <v>2.4722222222222225E-2</v>
      </c>
      <c r="G13"/>
    </row>
    <row r="14" spans="1:13">
      <c r="A14" s="18">
        <v>6</v>
      </c>
      <c r="B14" s="7" t="s">
        <v>89</v>
      </c>
      <c r="C14" s="18" t="s">
        <v>32</v>
      </c>
      <c r="D14" s="19">
        <v>1.3761574074074074E-2</v>
      </c>
      <c r="E14" s="19">
        <f>D14*$D$6</f>
        <v>2.5190429301903187E-2</v>
      </c>
      <c r="F14" s="19">
        <f>E14</f>
        <v>2.5190429301903187E-2</v>
      </c>
      <c r="G14"/>
    </row>
    <row r="15" spans="1:13">
      <c r="A15" s="18">
        <v>7</v>
      </c>
      <c r="B15" s="11" t="s">
        <v>26</v>
      </c>
      <c r="C15" s="18" t="s">
        <v>33</v>
      </c>
      <c r="D15" s="19">
        <v>2.6365740740740742E-2</v>
      </c>
      <c r="E15" s="19"/>
      <c r="F15" s="19">
        <f>D15</f>
        <v>2.6365740740740742E-2</v>
      </c>
      <c r="G15"/>
    </row>
    <row r="16" spans="1:13">
      <c r="A16" s="18">
        <v>8</v>
      </c>
      <c r="B16" s="7" t="s">
        <v>58</v>
      </c>
      <c r="C16" s="18" t="s">
        <v>32</v>
      </c>
      <c r="D16" s="19">
        <v>1.486111111111111E-2</v>
      </c>
      <c r="E16" s="19">
        <f>D16*$D$6</f>
        <v>2.7203121298270554E-2</v>
      </c>
      <c r="F16" s="19">
        <f>E16</f>
        <v>2.7203121298270554E-2</v>
      </c>
      <c r="G16"/>
    </row>
    <row r="17" spans="1:7">
      <c r="A17" s="18">
        <v>9</v>
      </c>
      <c r="B17" s="11" t="s">
        <v>8</v>
      </c>
      <c r="C17" s="18" t="s">
        <v>33</v>
      </c>
      <c r="D17" s="19">
        <v>2.7847222222222221E-2</v>
      </c>
      <c r="E17" s="19"/>
      <c r="F17" s="19">
        <f>D17</f>
        <v>2.7847222222222221E-2</v>
      </c>
      <c r="G17"/>
    </row>
    <row r="18" spans="1:7">
      <c r="A18" s="18">
        <v>10</v>
      </c>
      <c r="B18" s="7" t="s">
        <v>51</v>
      </c>
      <c r="C18" s="18" t="s">
        <v>32</v>
      </c>
      <c r="D18" s="19">
        <v>1.539351851851852E-2</v>
      </c>
      <c r="E18" s="19">
        <f>D18*$D$6</f>
        <v>2.8177687949143184E-2</v>
      </c>
      <c r="F18" s="19">
        <f>E18</f>
        <v>2.8177687949143184E-2</v>
      </c>
      <c r="G18"/>
    </row>
    <row r="19" spans="1:7">
      <c r="A19" s="18">
        <v>11</v>
      </c>
      <c r="B19" s="11" t="s">
        <v>10</v>
      </c>
      <c r="C19" s="18" t="s">
        <v>32</v>
      </c>
      <c r="D19" s="19">
        <v>1.6053240740740739E-2</v>
      </c>
      <c r="E19" s="19">
        <f>D19*$D$6</f>
        <v>2.9385303146963599E-2</v>
      </c>
      <c r="F19" s="19">
        <f>E19</f>
        <v>2.9385303146963599E-2</v>
      </c>
      <c r="G19"/>
    </row>
    <row r="20" spans="1:7">
      <c r="A20" s="18">
        <v>12</v>
      </c>
      <c r="B20" s="7" t="s">
        <v>11</v>
      </c>
      <c r="C20" s="18" t="s">
        <v>33</v>
      </c>
      <c r="D20" s="19">
        <v>3.0358796296296297E-2</v>
      </c>
      <c r="E20" s="19"/>
      <c r="F20" s="19">
        <f>D20</f>
        <v>3.0358796296296297E-2</v>
      </c>
      <c r="G20"/>
    </row>
  </sheetData>
  <sortState ref="A9:F20">
    <sortCondition ref="F9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Women's Leaders</vt:lpstr>
      <vt:lpstr>Men's Leaders</vt:lpstr>
      <vt:lpstr>Falkirk Parkrun</vt:lpstr>
      <vt:lpstr>Ed Parkrun</vt:lpstr>
      <vt:lpstr>Marathon</vt:lpstr>
      <vt:lpstr>National Road Relays - Womens</vt:lpstr>
      <vt:lpstr>NRR - Mens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Malcolm</dc:creator>
  <cp:lastModifiedBy>John Malcolm</cp:lastModifiedBy>
  <dcterms:created xsi:type="dcterms:W3CDTF">2013-03-02T19:02:55Z</dcterms:created>
  <dcterms:modified xsi:type="dcterms:W3CDTF">2015-10-04T19:29:23Z</dcterms:modified>
</cp:coreProperties>
</file>