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 tabRatio="759" activeTab="1"/>
  </bookViews>
  <sheets>
    <sheet name="Women's Results" sheetId="4" r:id="rId1"/>
    <sheet name="Men's Results" sheetId="3" r:id="rId2"/>
    <sheet name="Junior Results" sheetId="5" r:id="rId3"/>
    <sheet name="Falkirk Parkrun" sheetId="2" r:id="rId4"/>
    <sheet name="Ed Parkrun" sheetId="1" r:id="rId5"/>
    <sheet name="National Road Relays - Womens" sheetId="6" r:id="rId6"/>
    <sheet name="NRR - Mens" sheetId="7" r:id="rId7"/>
  </sheets>
  <calcPr calcId="145621"/>
</workbook>
</file>

<file path=xl/calcChain.xml><?xml version="1.0" encoding="utf-8"?>
<calcChain xmlns="http://schemas.openxmlformats.org/spreadsheetml/2006/main">
  <c r="Q14" i="4" l="1"/>
  <c r="Q19" i="4"/>
  <c r="R19" i="4"/>
  <c r="D19" i="4" s="1"/>
  <c r="C19" i="4" s="1"/>
  <c r="V19" i="4"/>
  <c r="W19" i="4"/>
  <c r="V18" i="4"/>
  <c r="W18" i="4"/>
  <c r="V16" i="4"/>
  <c r="W16" i="4"/>
  <c r="V17" i="4"/>
  <c r="W17" i="4"/>
  <c r="B17" i="5" l="1"/>
  <c r="B18" i="5"/>
  <c r="B19" i="5"/>
  <c r="B21" i="5"/>
  <c r="B22" i="5"/>
  <c r="B23" i="5"/>
  <c r="B24" i="5"/>
  <c r="B25" i="5"/>
  <c r="B26" i="5"/>
  <c r="B28" i="5"/>
  <c r="B29" i="5"/>
  <c r="B30" i="5"/>
  <c r="B31" i="5"/>
  <c r="B32" i="5"/>
  <c r="B33" i="5"/>
  <c r="B34" i="5"/>
  <c r="B35" i="5"/>
  <c r="B36" i="5"/>
  <c r="B37" i="5"/>
  <c r="B38" i="5"/>
  <c r="B27" i="5"/>
  <c r="B20" i="5"/>
  <c r="W4" i="3"/>
  <c r="R4" i="3" s="1"/>
  <c r="X4" i="3"/>
  <c r="Q4" i="3" s="1"/>
  <c r="D4" i="3" s="1"/>
  <c r="C4" i="3" s="1"/>
  <c r="W17" i="3"/>
  <c r="X17" i="3"/>
  <c r="D23" i="4"/>
  <c r="C23" i="4" s="1"/>
  <c r="B3" i="5" l="1"/>
  <c r="D10" i="4"/>
  <c r="D15" i="4"/>
  <c r="C15" i="4" s="1"/>
  <c r="D21" i="4"/>
  <c r="D22" i="4"/>
  <c r="D16" i="4"/>
  <c r="C16" i="4" s="1"/>
  <c r="W3" i="4"/>
  <c r="W2" i="4"/>
  <c r="W5" i="4"/>
  <c r="W8" i="4"/>
  <c r="W7" i="4"/>
  <c r="W11" i="4"/>
  <c r="W12" i="4"/>
  <c r="W10" i="4"/>
  <c r="W13" i="4"/>
  <c r="R12" i="4" s="1"/>
  <c r="W15" i="4"/>
  <c r="W21" i="4"/>
  <c r="R3" i="4" s="1"/>
  <c r="W22" i="4"/>
  <c r="W4" i="4"/>
  <c r="V3" i="4"/>
  <c r="V2" i="4"/>
  <c r="V5" i="4"/>
  <c r="V8" i="4"/>
  <c r="V7" i="4"/>
  <c r="V11" i="4"/>
  <c r="V12" i="4"/>
  <c r="V10" i="4"/>
  <c r="V13" i="4"/>
  <c r="V15" i="4"/>
  <c r="V21" i="4"/>
  <c r="Q3" i="4" s="1"/>
  <c r="V22" i="4"/>
  <c r="V4" i="4"/>
  <c r="W2" i="3"/>
  <c r="X2" i="3"/>
  <c r="W5" i="3"/>
  <c r="X5" i="3"/>
  <c r="W7" i="3"/>
  <c r="X7" i="3"/>
  <c r="W6" i="3"/>
  <c r="X6" i="3"/>
  <c r="W9" i="3"/>
  <c r="X9" i="3"/>
  <c r="W3" i="3"/>
  <c r="X3" i="3"/>
  <c r="W12" i="3"/>
  <c r="X12" i="3"/>
  <c r="W13" i="3"/>
  <c r="X13" i="3"/>
  <c r="W14" i="3"/>
  <c r="X14" i="3"/>
  <c r="W8" i="3"/>
  <c r="X8" i="3"/>
  <c r="W10" i="3"/>
  <c r="X10" i="3"/>
  <c r="W19" i="3"/>
  <c r="R17" i="3" s="1"/>
  <c r="X19" i="3"/>
  <c r="Q17" i="3" s="1"/>
  <c r="W18" i="3"/>
  <c r="X18" i="3"/>
  <c r="W22" i="3"/>
  <c r="X22" i="3"/>
  <c r="W23" i="3"/>
  <c r="X23" i="3"/>
  <c r="W16" i="3"/>
  <c r="X16" i="3"/>
  <c r="W20" i="3"/>
  <c r="R18" i="3" s="1"/>
  <c r="X20" i="3"/>
  <c r="Q18" i="3" s="1"/>
  <c r="W21" i="3"/>
  <c r="X21" i="3"/>
  <c r="W26" i="3"/>
  <c r="X26" i="3"/>
  <c r="W28" i="3"/>
  <c r="X28" i="3"/>
  <c r="W27" i="3"/>
  <c r="X27" i="3"/>
  <c r="W29" i="3"/>
  <c r="X29" i="3"/>
  <c r="W30" i="3"/>
  <c r="X30" i="3"/>
  <c r="W25" i="3"/>
  <c r="X25" i="3"/>
  <c r="W32" i="3"/>
  <c r="X32" i="3"/>
  <c r="W33" i="3"/>
  <c r="X33" i="3"/>
  <c r="W34" i="3"/>
  <c r="R23" i="3" s="1"/>
  <c r="X34" i="3"/>
  <c r="Q23" i="3" s="1"/>
  <c r="R2" i="3"/>
  <c r="Q2" i="3"/>
  <c r="C10" i="4"/>
  <c r="C21" i="4"/>
  <c r="C22" i="4"/>
  <c r="C4" i="2"/>
  <c r="C5" i="2"/>
  <c r="C10" i="2"/>
  <c r="C19" i="1"/>
  <c r="C7" i="2"/>
  <c r="D17" i="3" l="1"/>
  <c r="C17" i="3" s="1"/>
  <c r="Q22" i="3"/>
  <c r="R13" i="3"/>
  <c r="Q6" i="3"/>
  <c r="R9" i="3"/>
  <c r="R14" i="3"/>
  <c r="R8" i="3"/>
  <c r="Q10" i="3"/>
  <c r="R10" i="3"/>
  <c r="R12" i="3"/>
  <c r="Q13" i="4"/>
  <c r="D13" i="4" s="1"/>
  <c r="C13" i="4" s="1"/>
  <c r="Q2" i="4"/>
  <c r="D2" i="4" s="1"/>
  <c r="C2" i="4" s="1"/>
  <c r="R4" i="4"/>
  <c r="Q5" i="4"/>
  <c r="Q7" i="4"/>
  <c r="R5" i="4"/>
  <c r="R7" i="4"/>
  <c r="Q4" i="4"/>
  <c r="R18" i="4"/>
  <c r="D18" i="4" s="1"/>
  <c r="C18" i="4" s="1"/>
  <c r="Q11" i="4"/>
  <c r="R30" i="3"/>
  <c r="R29" i="3"/>
  <c r="R22" i="3"/>
  <c r="R19" i="3"/>
  <c r="R28" i="3"/>
  <c r="R21" i="3"/>
  <c r="D25" i="3"/>
  <c r="C25" i="3" s="1"/>
  <c r="D5" i="4" l="1"/>
  <c r="C5" i="4" s="1"/>
  <c r="C25" i="2"/>
  <c r="C13" i="1"/>
  <c r="C23" i="1"/>
  <c r="C9" i="2"/>
  <c r="C6" i="1"/>
  <c r="C26" i="2"/>
  <c r="C4" i="1"/>
  <c r="C18" i="2"/>
  <c r="C19" i="2"/>
  <c r="C21" i="2"/>
  <c r="C23" i="2"/>
  <c r="C8" i="2"/>
  <c r="C6" i="2"/>
  <c r="C33" i="1"/>
  <c r="C17" i="1"/>
  <c r="C11" i="1"/>
  <c r="C12" i="2"/>
  <c r="C11" i="2"/>
  <c r="D18" i="3" l="1"/>
  <c r="C18" i="3" s="1"/>
  <c r="D28" i="3"/>
  <c r="C28" i="3" s="1"/>
  <c r="D30" i="3"/>
  <c r="C30" i="3" s="1"/>
  <c r="D20" i="3"/>
  <c r="C20" i="3" s="1"/>
  <c r="D32" i="3" l="1"/>
  <c r="C32" i="3" s="1"/>
  <c r="D22" i="3"/>
  <c r="C22" i="3" s="1"/>
  <c r="B4" i="5" l="1"/>
  <c r="B7" i="5"/>
  <c r="B8" i="5"/>
  <c r="B2" i="5"/>
  <c r="B9" i="5"/>
  <c r="B5" i="5"/>
  <c r="B6" i="5"/>
  <c r="B10" i="5"/>
  <c r="B11" i="5"/>
  <c r="B12" i="5"/>
  <c r="B13" i="5"/>
  <c r="B14" i="5"/>
  <c r="B15" i="5"/>
  <c r="B16" i="5"/>
  <c r="C21" i="1"/>
  <c r="C16" i="1"/>
  <c r="C29" i="1"/>
  <c r="D2" i="3" l="1"/>
  <c r="C2" i="3" s="1"/>
  <c r="D23" i="3" l="1"/>
  <c r="C23" i="3" s="1"/>
  <c r="D29" i="3"/>
  <c r="C29" i="3" s="1"/>
  <c r="D9" i="3"/>
  <c r="C9" i="3" s="1"/>
  <c r="D34" i="3"/>
  <c r="C34" i="3" s="1"/>
  <c r="D33" i="3"/>
  <c r="C33" i="3" s="1"/>
  <c r="D19" i="3"/>
  <c r="C19" i="3" s="1"/>
  <c r="D14" i="3"/>
  <c r="C14" i="3" s="1"/>
  <c r="D26" i="3"/>
  <c r="C26" i="3" s="1"/>
  <c r="D21" i="3"/>
  <c r="C21" i="3" s="1"/>
  <c r="D16" i="3"/>
  <c r="C16" i="3" s="1"/>
  <c r="D8" i="3"/>
  <c r="C8" i="3" s="1"/>
  <c r="D3" i="3"/>
  <c r="C3" i="3" s="1"/>
  <c r="D10" i="3"/>
  <c r="C10" i="3" s="1"/>
  <c r="D6" i="3"/>
  <c r="C6" i="3" s="1"/>
  <c r="D27" i="3"/>
  <c r="C27" i="3" s="1"/>
  <c r="D5" i="3"/>
  <c r="C5" i="3" s="1"/>
  <c r="D13" i="3"/>
  <c r="C13" i="3" s="1"/>
  <c r="D7" i="3"/>
  <c r="C7" i="3" s="1"/>
  <c r="D12" i="3"/>
  <c r="C12" i="3" s="1"/>
  <c r="C5" i="1"/>
  <c r="C3" i="2"/>
  <c r="C20" i="2"/>
  <c r="C24" i="2"/>
  <c r="C13" i="2"/>
  <c r="C22" i="2"/>
  <c r="C2" i="2"/>
  <c r="C8" i="1" l="1"/>
  <c r="C25" i="1" l="1"/>
  <c r="C34" i="1"/>
  <c r="C32" i="1"/>
  <c r="C9" i="1"/>
  <c r="C3" i="1" l="1"/>
  <c r="C30" i="1"/>
  <c r="C7" i="1"/>
  <c r="C10" i="1"/>
  <c r="C31" i="1"/>
  <c r="C18" i="1"/>
  <c r="C20" i="1"/>
  <c r="C22" i="1"/>
  <c r="C35" i="1"/>
  <c r="C24" i="1"/>
  <c r="C36" i="1"/>
  <c r="C12" i="1"/>
  <c r="C14" i="1"/>
  <c r="C15" i="1"/>
  <c r="C2" i="1"/>
  <c r="G17" i="4" l="1"/>
  <c r="D17" i="4" s="1"/>
  <c r="C17" i="4" s="1"/>
  <c r="G4" i="4"/>
  <c r="D4" i="4" s="1"/>
  <c r="C4" i="4" s="1"/>
  <c r="G11" i="4"/>
  <c r="D11" i="4" s="1"/>
  <c r="C11" i="4" s="1"/>
  <c r="G12" i="4"/>
  <c r="D12" i="4" s="1"/>
  <c r="C12" i="4" s="1"/>
  <c r="G3" i="4"/>
  <c r="D3" i="4" s="1"/>
  <c r="C3" i="4" s="1"/>
  <c r="G7" i="4"/>
  <c r="D7" i="4" s="1"/>
  <c r="C7" i="4" s="1"/>
  <c r="G8" i="4"/>
  <c r="D8" i="4" s="1"/>
  <c r="C8" i="4" s="1"/>
  <c r="F19" i="6"/>
  <c r="F16" i="6"/>
  <c r="F13" i="6"/>
  <c r="F12" i="6"/>
  <c r="F11" i="6"/>
  <c r="D18" i="7"/>
  <c r="D15" i="7"/>
  <c r="D14" i="7"/>
  <c r="D12" i="7"/>
  <c r="D10" i="7"/>
  <c r="D5" i="7"/>
  <c r="C5" i="7"/>
  <c r="D5" i="6"/>
  <c r="C5" i="6"/>
  <c r="D6" i="6" l="1"/>
  <c r="E14" i="6" s="1"/>
  <c r="F14" i="6" s="1"/>
  <c r="E17" i="6"/>
  <c r="F17" i="6" s="1"/>
  <c r="E15" i="6"/>
  <c r="F15" i="6" s="1"/>
  <c r="E18" i="6"/>
  <c r="F18" i="6" s="1"/>
  <c r="D6" i="7"/>
  <c r="E10" i="6" l="1"/>
  <c r="F10" i="6" s="1"/>
  <c r="E11" i="7"/>
  <c r="E16" i="7"/>
  <c r="E19" i="7"/>
  <c r="E9" i="7"/>
  <c r="F16" i="7"/>
  <c r="E13" i="7"/>
  <c r="E20" i="7"/>
</calcChain>
</file>

<file path=xl/sharedStrings.xml><?xml version="1.0" encoding="utf-8"?>
<sst xmlns="http://schemas.openxmlformats.org/spreadsheetml/2006/main" count="417" uniqueCount="165">
  <si>
    <t>Runner</t>
  </si>
  <si>
    <t>Time</t>
  </si>
  <si>
    <t>Date</t>
  </si>
  <si>
    <t>Jon Barclay</t>
  </si>
  <si>
    <t>Name</t>
  </si>
  <si>
    <t>Colin Partridge</t>
  </si>
  <si>
    <t>M</t>
  </si>
  <si>
    <t>Kenton Jones</t>
  </si>
  <si>
    <t>Stephen Malcolm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</si>
  <si>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</si>
  <si>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</si>
  <si>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</si>
  <si>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</si>
  <si>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</si>
  <si>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</si>
  <si>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</si>
  <si>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</si>
  <si>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Lasswade</t>
  </si>
  <si>
    <t>Category</t>
  </si>
  <si>
    <t>Scott Balfour</t>
  </si>
  <si>
    <t>Lana Turnbull</t>
  </si>
  <si>
    <t>Ted Finch</t>
  </si>
  <si>
    <t>Mike Turnbull</t>
  </si>
  <si>
    <t>Val Finch</t>
  </si>
  <si>
    <t>Gartmorn</t>
  </si>
  <si>
    <t>Edel Mooney</t>
  </si>
  <si>
    <t>Chloe Cox</t>
  </si>
  <si>
    <t>Saran Jones</t>
  </si>
  <si>
    <t>F40</t>
  </si>
  <si>
    <t>Shona Young</t>
  </si>
  <si>
    <t>John Malcolm</t>
  </si>
  <si>
    <t>F</t>
  </si>
  <si>
    <t>M40</t>
  </si>
  <si>
    <t>M50</t>
  </si>
  <si>
    <t>Abbie Malcolm</t>
  </si>
  <si>
    <t>Jim Alexander</t>
  </si>
  <si>
    <t>Please report all intentional mistakes to John Malcolm</t>
  </si>
  <si>
    <t>jam600.t21@btinternet.com</t>
  </si>
  <si>
    <t>or via club Facebook page</t>
  </si>
  <si>
    <t>Alex Moffat</t>
  </si>
  <si>
    <t>Robyn McDonald</t>
  </si>
  <si>
    <t>Louis McDonald</t>
  </si>
  <si>
    <t xml:space="preserve">Note, due to poor driving conditions (snow) on the way to Gartmorn, those juniors who registered but couldn't make it due to the conditions can use Gartmorn as a championship counter </t>
  </si>
  <si>
    <t>Jill Horsburgh</t>
  </si>
  <si>
    <t>Cara McCafferty</t>
  </si>
  <si>
    <t>Gerry McCafferty</t>
  </si>
  <si>
    <t>Ewart Scott</t>
  </si>
  <si>
    <t>Jocelyn Moar</t>
  </si>
  <si>
    <t>Cliff Dicker</t>
  </si>
  <si>
    <t>Jo Hall</t>
  </si>
  <si>
    <t>Sarah Inglis</t>
  </si>
  <si>
    <t>Lynne Murray</t>
  </si>
  <si>
    <t>Christine McVarish</t>
  </si>
  <si>
    <t>Max McNeill</t>
  </si>
  <si>
    <t>Scott Nelson</t>
  </si>
  <si>
    <t>Donald Shaw</t>
  </si>
  <si>
    <t>Peter West</t>
  </si>
  <si>
    <t>Ian Leggett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</si>
  <si>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</si>
  <si>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</si>
  <si>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</si>
  <si>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</si>
  <si>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</si>
  <si>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</si>
  <si>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</si>
  <si>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</si>
  <si>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</si>
  <si>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</si>
  <si>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</si>
  <si>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</si>
  <si>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NRR</t>
  </si>
  <si>
    <t>M70</t>
  </si>
  <si>
    <t>M60</t>
  </si>
  <si>
    <t>Pol McDonald</t>
  </si>
  <si>
    <t>Owen Williams</t>
  </si>
  <si>
    <t>Iain Horsburgh</t>
  </si>
  <si>
    <t>Mike Lieberman</t>
  </si>
  <si>
    <t>Minute Miles</t>
  </si>
  <si>
    <t>Alan Robertson</t>
  </si>
  <si>
    <t>Graeme Ackland</t>
  </si>
  <si>
    <t>HBT</t>
  </si>
  <si>
    <t>Jo Williams</t>
  </si>
  <si>
    <t>Penicuik 10k</t>
  </si>
  <si>
    <t>Ian Hall</t>
  </si>
  <si>
    <t>Loch Leven Half</t>
  </si>
  <si>
    <t>Keri Greig</t>
  </si>
  <si>
    <t>Leanne Webster</t>
  </si>
  <si>
    <t>Points Total</t>
  </si>
  <si>
    <t>Total Races*</t>
  </si>
  <si>
    <t>Emma Mackie</t>
  </si>
  <si>
    <t>JSB Match 1</t>
  </si>
  <si>
    <t>Lucy Kennedy</t>
  </si>
  <si>
    <t>Erin Steele</t>
  </si>
  <si>
    <t>Meg Wishart</t>
  </si>
  <si>
    <t>Mirren Wishart</t>
  </si>
  <si>
    <t>Rossha Muirhead</t>
  </si>
  <si>
    <t>Ellie Muirhead</t>
  </si>
  <si>
    <t>Heather Edwards</t>
  </si>
  <si>
    <t>Amy Begbie</t>
  </si>
  <si>
    <t>Lucy Kidd</t>
  </si>
  <si>
    <t>Hannah Steele</t>
  </si>
  <si>
    <t>Stephen Fraser</t>
  </si>
  <si>
    <t>Kyle Steele</t>
  </si>
  <si>
    <t>Ross Stuart</t>
  </si>
  <si>
    <t>Luke McKenzie</t>
  </si>
  <si>
    <t>Sean Cameron</t>
  </si>
  <si>
    <t>Liam Jackson</t>
  </si>
  <si>
    <t>Gavin Lafferty</t>
  </si>
  <si>
    <t>Andrew Jackson</t>
  </si>
  <si>
    <t>Congrie Conga</t>
  </si>
  <si>
    <t>Abi Arbuckle</t>
  </si>
  <si>
    <t>Total Races
(3 to complete)</t>
  </si>
  <si>
    <t>WL College 5k</t>
  </si>
  <si>
    <t>F50</t>
  </si>
  <si>
    <t>Bethany Nelson</t>
  </si>
  <si>
    <t>J</t>
  </si>
  <si>
    <t>College 5k</t>
  </si>
  <si>
    <t>Peter Harkness</t>
  </si>
  <si>
    <t>Dechmont Law</t>
  </si>
  <si>
    <t>Red Moss Revolution</t>
  </si>
  <si>
    <t>Euan McInnes</t>
  </si>
  <si>
    <t>Stewart Kennedy</t>
  </si>
  <si>
    <t>Red Moss</t>
  </si>
  <si>
    <t>Lyndsey Fraser</t>
  </si>
  <si>
    <t>Shona Greig</t>
  </si>
  <si>
    <t>Points Total (best 5 races)</t>
  </si>
  <si>
    <t>Jim Salvage</t>
  </si>
  <si>
    <t>Christine Milne</t>
  </si>
  <si>
    <t>JSB Match 2</t>
  </si>
  <si>
    <t>Ellie McDonagh</t>
  </si>
  <si>
    <t>Catherine Fraser</t>
  </si>
  <si>
    <t>Livingston Open (May)</t>
  </si>
  <si>
    <t>Erin McComiskey</t>
  </si>
  <si>
    <t>Louise Kerr</t>
  </si>
  <si>
    <t>Nicola Kellock</t>
  </si>
  <si>
    <t>Dechmont Law Fun Run</t>
  </si>
  <si>
    <t>Molly Wishart</t>
  </si>
  <si>
    <t>Jamie Kennedy</t>
  </si>
  <si>
    <t>Sorley McDonald</t>
  </si>
  <si>
    <t>Robyn Moffat</t>
  </si>
  <si>
    <t>Turnhouse Hill Race</t>
  </si>
  <si>
    <t>Robbie Kennedy</t>
  </si>
  <si>
    <t>MJ</t>
  </si>
  <si>
    <t>Points</t>
  </si>
  <si>
    <t>Musselburgh 10k</t>
  </si>
  <si>
    <t>Falkirk Parkrun (to date)</t>
  </si>
  <si>
    <t>Edinburgh Parkrun (to date)</t>
  </si>
  <si>
    <t>Harry MulHolland</t>
  </si>
  <si>
    <t>James Ackland</t>
  </si>
  <si>
    <t>Mile Relays</t>
  </si>
  <si>
    <t>Ed</t>
  </si>
  <si>
    <t>Falk</t>
  </si>
  <si>
    <t>Current category leaders</t>
  </si>
  <si>
    <t>Ben Lomond Fun Run</t>
  </si>
  <si>
    <t>Livingston Open (1)</t>
  </si>
  <si>
    <t>Livingston Open (2)</t>
  </si>
  <si>
    <t>FJ</t>
  </si>
  <si>
    <t>Dechmont Law 3.5k</t>
  </si>
  <si>
    <t>Falkland Hill Race</t>
  </si>
  <si>
    <t>Scott Nelson Jnr</t>
  </si>
  <si>
    <t>Mhairi Inglis</t>
  </si>
  <si>
    <t>WLC 5k</t>
  </si>
  <si>
    <t>Edinburgh Parkrun</t>
  </si>
  <si>
    <t>F60</t>
  </si>
  <si>
    <t xml:space="preserve">Youth 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</si>
</sst>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right" vertical="center" wrapText="1" indent="2"/>
    </xf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5" fillId="0" borderId="0" xfId="1" applyFont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0" xfId="0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21" fontId="0" fillId="0" borderId="1" xfId="0" applyNumberFormat="1" applyFill="1" applyBorder="1"/>
    <xf numFmtId="0" fontId="2" fillId="0" borderId="1" xfId="0" applyFont="1" applyBorder="1"/>
    <xf numFmtId="0" fontId="7" fillId="0" borderId="1" xfId="0" applyFont="1" applyBorder="1"/>
    <xf numFmtId="0" fontId="2" fillId="0" borderId="0" xfId="0" applyFont="1" applyBorder="1"/>
    <xf numFmtId="0" fontId="7" fillId="0" borderId="0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 indent="2"/>
    </xf>
    <xf numFmtId="0" fontId="7" fillId="0" borderId="1" xfId="0" applyFont="1" applyFill="1" applyBorder="1"/>
    <xf numFmtId="0" fontId="3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/>
    <xf numFmtId="0" fontId="7" fillId="4" borderId="1" xfId="0" applyFont="1" applyFill="1" applyBorder="1" applyAlignment="1"/>
    <xf numFmtId="0" fontId="7" fillId="4" borderId="1" xfId="0" applyFont="1" applyFill="1" applyBorder="1" applyAlignment="1">
      <alignment vertical="center" wrapText="1"/>
    </xf>
    <xf numFmtId="0" fontId="0" fillId="5" borderId="1" xfId="0" applyFont="1" applyFill="1" applyBorder="1"/>
    <xf numFmtId="0" fontId="0" fillId="6" borderId="1" xfId="0" applyFont="1" applyFill="1" applyBorder="1"/>
    <xf numFmtId="0" fontId="5" fillId="0" borderId="0" xfId="1" applyAlignment="1">
      <alignment wrapText="1"/>
    </xf>
    <xf numFmtId="0" fontId="4" fillId="0" borderId="0" xfId="0" applyFont="1"/>
    <xf numFmtId="0" fontId="8" fillId="0" borderId="1" xfId="0" applyFont="1" applyBorder="1"/>
    <xf numFmtId="0" fontId="0" fillId="0" borderId="1" xfId="0" applyFont="1" applyFill="1" applyBorder="1" applyAlignment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7" borderId="1" xfId="0" applyFont="1" applyFill="1" applyBorder="1" applyAlignment="1">
      <alignment horizontal="left" vertical="top" wrapText="1"/>
    </xf>
    <xf numFmtId="0" fontId="0" fillId="8" borderId="1" xfId="0" applyFont="1" applyFill="1" applyBorder="1" applyAlignment="1"/>
    <xf numFmtId="0" fontId="3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/>
    <xf numFmtId="0" fontId="7" fillId="8" borderId="1" xfId="0" applyFont="1" applyFill="1" applyBorder="1"/>
    <xf numFmtId="0" fontId="0" fillId="8" borderId="1" xfId="0" applyFont="1" applyFill="1" applyBorder="1"/>
    <xf numFmtId="0" fontId="0" fillId="0" borderId="1" xfId="0" applyFill="1" applyBorder="1" applyAlignment="1">
      <alignment wrapText="1"/>
    </xf>
    <xf numFmtId="0" fontId="0" fillId="8" borderId="3" xfId="0" applyFont="1" applyFill="1" applyBorder="1" applyAlignment="1"/>
    <xf numFmtId="14" fontId="0" fillId="9" borderId="1" xfId="0" applyNumberFormat="1" applyFill="1" applyBorder="1"/>
  </cellXfs>
  <cellStyles count="3">
    <cellStyle name="Hyperlink" xfId="1" builtinId="8"/>
    <cellStyle name="Normal" xfId="0" builtinId="0"/>
    <cellStyle name="Percent" xfId="2" builtinId="5"/>
  </cellStyles>
  <dxfs count="8"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m600.t21@btinternet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m600.t21@btinternet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am600.t21@btinternet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am600.t21@btinternet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85" zoomScaleNormal="85" workbookViewId="0">
      <selection activeCell="D28" sqref="D28"/>
    </sheetView>
  </sheetViews>
  <sheetFormatPr defaultRowHeight="15" x14ac:dyDescent="0.25"/>
  <cols>
    <col min="1" max="1" width="27.28515625" style="7" customWidth="1"/>
    <col min="2" max="2" width="9.140625" style="7"/>
    <col min="3" max="3" width="11.42578125" style="1" bestFit="1" customWidth="1"/>
    <col min="4" max="4" width="10.85546875" style="1" bestFit="1" customWidth="1"/>
    <col min="5" max="5" width="11.42578125" style="7" customWidth="1"/>
    <col min="6" max="6" width="12" style="1" customWidth="1"/>
    <col min="7" max="8" width="9.140625" style="1"/>
    <col min="9" max="9" width="12" style="1" bestFit="1" customWidth="1"/>
    <col min="10" max="10" width="12" style="1" customWidth="1"/>
    <col min="11" max="11" width="9.140625" style="1"/>
    <col min="12" max="12" width="10.140625" style="1" customWidth="1"/>
    <col min="13" max="13" width="9.140625" style="1"/>
    <col min="14" max="14" width="12.5703125" style="1" customWidth="1"/>
    <col min="15" max="15" width="15.42578125" style="1" customWidth="1"/>
    <col min="16" max="16" width="9.140625" style="1"/>
    <col min="17" max="17" width="12.42578125" style="1" customWidth="1"/>
    <col min="18" max="18" width="10.85546875" style="1" customWidth="1"/>
    <col min="19" max="16384" width="9.140625" style="1"/>
  </cols>
  <sheetData>
    <row r="1" spans="1:23" s="35" customFormat="1" ht="45" x14ac:dyDescent="0.25">
      <c r="A1" s="34" t="s">
        <v>0</v>
      </c>
      <c r="B1" s="34" t="s">
        <v>18</v>
      </c>
      <c r="C1" s="34" t="s">
        <v>87</v>
      </c>
      <c r="D1" s="34" t="s">
        <v>88</v>
      </c>
      <c r="E1" s="34" t="s">
        <v>17</v>
      </c>
      <c r="F1" s="34" t="s">
        <v>24</v>
      </c>
      <c r="G1" s="34" t="s">
        <v>70</v>
      </c>
      <c r="H1" s="34" t="s">
        <v>80</v>
      </c>
      <c r="I1" s="34" t="s">
        <v>82</v>
      </c>
      <c r="J1" s="34" t="s">
        <v>84</v>
      </c>
      <c r="K1" s="34" t="s">
        <v>112</v>
      </c>
      <c r="L1" s="34" t="s">
        <v>118</v>
      </c>
      <c r="M1" s="34" t="s">
        <v>122</v>
      </c>
      <c r="N1" s="34" t="s">
        <v>140</v>
      </c>
      <c r="O1" s="34" t="s">
        <v>144</v>
      </c>
      <c r="P1" s="34" t="s">
        <v>149</v>
      </c>
      <c r="Q1" s="55" t="s">
        <v>146</v>
      </c>
      <c r="R1" s="55" t="s">
        <v>145</v>
      </c>
      <c r="V1" s="54" t="s">
        <v>150</v>
      </c>
      <c r="W1" s="54" t="s">
        <v>151</v>
      </c>
    </row>
    <row r="2" spans="1:23" x14ac:dyDescent="0.25">
      <c r="A2" s="56" t="s">
        <v>26</v>
      </c>
      <c r="B2" s="56" t="s">
        <v>31</v>
      </c>
      <c r="C2" s="44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9</v>
      </c>
      <c r="D2" s="45">
        <f>COUNTA(E2:U2)</f>
        <v>5</v>
      </c>
      <c r="E2" s="6"/>
      <c r="F2" s="6">
        <v>2</v>
      </c>
      <c r="G2" s="3">
        <v>3</v>
      </c>
      <c r="H2" s="3"/>
      <c r="I2" s="3">
        <v>1</v>
      </c>
      <c r="J2" s="3"/>
      <c r="K2" s="48"/>
      <c r="L2" s="3"/>
      <c r="M2" s="3"/>
      <c r="N2" s="3"/>
      <c r="O2" s="3"/>
      <c r="P2" s="3">
        <v>2</v>
      </c>
      <c r="Q2" s="5">
        <f>IF(V2&gt;0, V2, " ")</f>
        <v>1</v>
      </c>
      <c r="R2" s="5"/>
      <c r="V2" s="53">
        <f>VLOOKUP(A2, 'Ed Parkrun'!$A$28:$E$36, 5, FALSE)</f>
        <v>1</v>
      </c>
      <c r="W2" s="53" t="e">
        <f>VLOOKUP(A2, 'Falkirk Parkrun'!$A$17:$E$26, 5, FALSE)</f>
        <v>#N/A</v>
      </c>
    </row>
    <row r="3" spans="1:23" x14ac:dyDescent="0.25">
      <c r="A3" s="41" t="s">
        <v>20</v>
      </c>
      <c r="B3" s="6" t="s">
        <v>31</v>
      </c>
      <c r="C3" s="44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17</v>
      </c>
      <c r="D3" s="45">
        <f>COUNTA(E3:U3)</f>
        <v>5</v>
      </c>
      <c r="E3" s="6"/>
      <c r="F3" s="3"/>
      <c r="G3" s="3">
        <f>'National Road Relays - Womens'!A15</f>
        <v>6</v>
      </c>
      <c r="H3" s="3"/>
      <c r="I3" s="3"/>
      <c r="J3" s="3"/>
      <c r="K3" s="3">
        <v>2</v>
      </c>
      <c r="L3" s="3"/>
      <c r="M3" s="3"/>
      <c r="N3" s="3"/>
      <c r="O3" s="3"/>
      <c r="P3" s="3">
        <v>3</v>
      </c>
      <c r="Q3" s="5">
        <f>IF(V3&gt;0, V3, " ")</f>
        <v>4</v>
      </c>
      <c r="R3" s="5">
        <f>IF(W3&gt;0, W3, " ")</f>
        <v>2</v>
      </c>
      <c r="V3" s="53">
        <f>VLOOKUP(A3, 'Ed Parkrun'!$A$28:$E$36, 5, FALSE)</f>
        <v>4</v>
      </c>
      <c r="W3" s="53">
        <f>VLOOKUP(A3, 'Falkirk Parkrun'!$A$17:$E$26, 5, FALSE)</f>
        <v>2</v>
      </c>
    </row>
    <row r="4" spans="1:23" x14ac:dyDescent="0.25">
      <c r="A4" s="56" t="s">
        <v>29</v>
      </c>
      <c r="B4" s="56" t="s">
        <v>28</v>
      </c>
      <c r="C4" s="44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30</v>
      </c>
      <c r="D4" s="45">
        <f>COUNTA(E4:U4)</f>
        <v>5</v>
      </c>
      <c r="E4" s="6"/>
      <c r="F4" s="6">
        <v>4</v>
      </c>
      <c r="G4" s="3">
        <f>'National Road Relays - Womens'!A19</f>
        <v>10</v>
      </c>
      <c r="H4" s="3"/>
      <c r="I4" s="3"/>
      <c r="J4" s="3"/>
      <c r="K4" s="3"/>
      <c r="L4" s="3">
        <v>5</v>
      </c>
      <c r="M4" s="3"/>
      <c r="N4" s="3"/>
      <c r="O4" s="3"/>
      <c r="P4" s="3"/>
      <c r="Q4" s="5">
        <f>IF(V4&gt;0, V4, " ")</f>
        <v>5</v>
      </c>
      <c r="R4" s="5">
        <f>IF(W4&gt;0, W4, " ")</f>
        <v>6</v>
      </c>
      <c r="V4" s="53">
        <f>VLOOKUP(A4, 'Ed Parkrun'!$A$28:$E$36, 5, FALSE)</f>
        <v>5</v>
      </c>
      <c r="W4" s="53">
        <f>VLOOKUP(A4, 'Falkirk Parkrun'!$A$17:$E$26, 5, FALSE)</f>
        <v>6</v>
      </c>
    </row>
    <row r="5" spans="1:23" x14ac:dyDescent="0.25">
      <c r="A5" s="56" t="s">
        <v>43</v>
      </c>
      <c r="B5" s="56" t="s">
        <v>113</v>
      </c>
      <c r="C5" s="44">
        <f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28</v>
      </c>
      <c r="D5" s="45">
        <f>COUNTA(E5:U5)</f>
        <v>5</v>
      </c>
      <c r="E5" s="6"/>
      <c r="F5" s="3"/>
      <c r="G5" s="3"/>
      <c r="H5" s="3"/>
      <c r="I5" s="3"/>
      <c r="J5" s="3"/>
      <c r="K5" s="3">
        <v>3</v>
      </c>
      <c r="L5" s="3">
        <v>6</v>
      </c>
      <c r="M5" s="3"/>
      <c r="N5" s="3"/>
      <c r="O5" s="3"/>
      <c r="P5" s="3">
        <v>6</v>
      </c>
      <c r="Q5" s="5">
        <f>IF(V5&gt;0, V5, " ")</f>
        <v>6</v>
      </c>
      <c r="R5" s="5">
        <f>IF(W5&gt;0, W5, " ")</f>
        <v>7</v>
      </c>
      <c r="V5" s="53">
        <f>VLOOKUP(A5, 'Ed Parkrun'!$A$28:$E$36, 5, FALSE)</f>
        <v>6</v>
      </c>
      <c r="W5" s="53">
        <f>VLOOKUP(A5, 'Falkirk Parkrun'!$A$17:$E$26, 5, FALSE)</f>
        <v>7</v>
      </c>
    </row>
    <row r="6" spans="1:23" x14ac:dyDescent="0.25">
      <c r="A6" s="41"/>
      <c r="B6" s="6"/>
      <c r="C6" s="44"/>
      <c r="D6" s="4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5"/>
      <c r="V6" s="53"/>
      <c r="W6" s="53"/>
    </row>
    <row r="7" spans="1:23" x14ac:dyDescent="0.25">
      <c r="A7" s="41" t="s">
        <v>81</v>
      </c>
      <c r="B7" s="6" t="s">
        <v>31</v>
      </c>
      <c r="C7" s="44">
        <f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8</v>
      </c>
      <c r="D7" s="45">
        <f>COUNTA(E7:U7)</f>
        <v>4</v>
      </c>
      <c r="E7" s="6"/>
      <c r="F7" s="3"/>
      <c r="G7" s="3">
        <f>'National Road Relays - Womens'!A13</f>
        <v>4</v>
      </c>
      <c r="H7" s="3"/>
      <c r="I7" s="3"/>
      <c r="J7" s="3"/>
      <c r="K7" s="3"/>
      <c r="L7" s="3"/>
      <c r="M7" s="3"/>
      <c r="N7" s="3"/>
      <c r="O7" s="3"/>
      <c r="P7" s="3">
        <v>1</v>
      </c>
      <c r="Q7" s="5">
        <f>IF(V7&gt;0, V7, " ")</f>
        <v>2</v>
      </c>
      <c r="R7" s="5">
        <f>IF(W7&gt;0, W7, " ")</f>
        <v>1</v>
      </c>
      <c r="V7" s="53">
        <f>VLOOKUP(A7, 'Ed Parkrun'!$A$28:$E$36, 5, FALSE)</f>
        <v>2</v>
      </c>
      <c r="W7" s="53">
        <f>VLOOKUP(A7, 'Falkirk Parkrun'!$A$17:$E$26, 5, FALSE)</f>
        <v>1</v>
      </c>
    </row>
    <row r="8" spans="1:23" x14ac:dyDescent="0.25">
      <c r="A8" s="40" t="s">
        <v>10</v>
      </c>
      <c r="B8" s="5" t="s">
        <v>28</v>
      </c>
      <c r="C8" s="44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11</v>
      </c>
      <c r="D8" s="45">
        <f>COUNTA(E8:U8)</f>
        <v>4</v>
      </c>
      <c r="E8" s="5">
        <v>1</v>
      </c>
      <c r="F8" s="3"/>
      <c r="G8" s="3">
        <f>'National Road Relays - Womens'!A16</f>
        <v>7</v>
      </c>
      <c r="H8" s="3"/>
      <c r="I8" s="3"/>
      <c r="J8" s="3"/>
      <c r="K8" s="3"/>
      <c r="L8" s="3">
        <v>2</v>
      </c>
      <c r="M8" s="3">
        <v>1</v>
      </c>
      <c r="N8" s="3"/>
      <c r="O8" s="3"/>
      <c r="P8" s="3"/>
      <c r="Q8" s="5"/>
      <c r="R8" s="5"/>
      <c r="V8" s="53" t="e">
        <f>VLOOKUP(A8, 'Ed Parkrun'!$A$28:$E$36, 5, FALSE)</f>
        <v>#N/A</v>
      </c>
      <c r="W8" s="53" t="e">
        <f>VLOOKUP(A8, 'Falkirk Parkrun'!$A$17:$E$26, 5, FALSE)</f>
        <v>#N/A</v>
      </c>
    </row>
    <row r="9" spans="1:23" x14ac:dyDescent="0.25">
      <c r="A9" s="40"/>
      <c r="B9" s="5"/>
      <c r="C9" s="44"/>
      <c r="D9" s="4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"/>
      <c r="R9" s="5"/>
      <c r="V9" s="53"/>
      <c r="W9" s="53"/>
    </row>
    <row r="10" spans="1:23" x14ac:dyDescent="0.25">
      <c r="A10" s="41" t="s">
        <v>25</v>
      </c>
      <c r="B10" s="6" t="s">
        <v>31</v>
      </c>
      <c r="C10" s="44">
        <f>IF(D10&gt;=5,SMALL(E10:U10,1)+SMALL(E10:U10,2)+SMALL(E10:U10,3)+SMALL(E10:U10,4)+SMALL(E10:U10,5),IF(D10=4,SMALL(E10:U10,1)+SMALL(E10:U10,2)+SMALL(E10:U10,3)+SMALL(E10:U10,4),IF(D10=3,SMALL(E10:U10,1)+SMALL(E10:U10,2)+SMALL(E10:U10,3),IF(D10=2,SMALL(E10:U10,1)+SMALL(E10:U10,2),IF(D10=1,SMALL(E10:U10,1),"there must be an easier way to do this")))))</f>
        <v>4</v>
      </c>
      <c r="D10" s="45">
        <f>COUNTA(E10:U10)</f>
        <v>3</v>
      </c>
      <c r="E10" s="6"/>
      <c r="F10" s="6">
        <v>1</v>
      </c>
      <c r="G10" s="3">
        <v>2</v>
      </c>
      <c r="H10" s="3"/>
      <c r="I10" s="3"/>
      <c r="J10" s="3"/>
      <c r="K10" s="3"/>
      <c r="L10" s="3">
        <v>1</v>
      </c>
      <c r="M10" s="3"/>
      <c r="N10" s="3"/>
      <c r="O10" s="3"/>
      <c r="P10" s="3"/>
      <c r="Q10" s="5"/>
      <c r="R10" s="5"/>
      <c r="V10" s="53" t="e">
        <f>VLOOKUP(A10, 'Ed Parkrun'!$A$28:$E$36, 5, FALSE)</f>
        <v>#N/A</v>
      </c>
      <c r="W10" s="53" t="e">
        <f>VLOOKUP(A10, 'Falkirk Parkrun'!$A$17:$E$26, 5, FALSE)</f>
        <v>#N/A</v>
      </c>
    </row>
    <row r="11" spans="1:23" x14ac:dyDescent="0.25">
      <c r="A11" s="41" t="s">
        <v>47</v>
      </c>
      <c r="B11" s="6" t="s">
        <v>31</v>
      </c>
      <c r="C11" s="44">
        <f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10</v>
      </c>
      <c r="D11" s="45">
        <f>COUNTA(E11:U11)</f>
        <v>3</v>
      </c>
      <c r="E11" s="6"/>
      <c r="F11" s="3"/>
      <c r="G11" s="3">
        <f>'National Road Relays - Womens'!A14</f>
        <v>5</v>
      </c>
      <c r="H11" s="3"/>
      <c r="I11" s="3">
        <v>2</v>
      </c>
      <c r="J11" s="3"/>
      <c r="K11" s="3"/>
      <c r="L11" s="3"/>
      <c r="M11" s="3"/>
      <c r="N11" s="3"/>
      <c r="O11" s="3"/>
      <c r="P11" s="3"/>
      <c r="Q11" s="5">
        <f>IF(V11&gt;0, V11, " ")</f>
        <v>3</v>
      </c>
      <c r="R11" s="5"/>
      <c r="V11" s="53">
        <f>VLOOKUP(A11, 'Ed Parkrun'!$A$28:$E$36, 5, FALSE)</f>
        <v>3</v>
      </c>
      <c r="W11" s="53" t="e">
        <f>VLOOKUP(A11, 'Falkirk Parkrun'!$A$17:$E$26, 5, FALSE)</f>
        <v>#N/A</v>
      </c>
    </row>
    <row r="12" spans="1:23" x14ac:dyDescent="0.25">
      <c r="A12" s="41" t="s">
        <v>51</v>
      </c>
      <c r="B12" s="6" t="s">
        <v>28</v>
      </c>
      <c r="C12" s="44">
        <f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14</v>
      </c>
      <c r="D12" s="45">
        <f>COUNTA(E12:U12)</f>
        <v>3</v>
      </c>
      <c r="E12" s="6"/>
      <c r="F12" s="3"/>
      <c r="G12" s="3">
        <f>'National Road Relays - Womens'!A17</f>
        <v>8</v>
      </c>
      <c r="H12" s="3"/>
      <c r="I12" s="3"/>
      <c r="J12" s="3"/>
      <c r="K12" s="3"/>
      <c r="L12" s="3">
        <v>3</v>
      </c>
      <c r="M12" s="3"/>
      <c r="N12" s="3"/>
      <c r="O12" s="3"/>
      <c r="P12" s="3"/>
      <c r="Q12" s="5"/>
      <c r="R12" s="5">
        <f>IF(W12&gt;0, W12, " ")</f>
        <v>3</v>
      </c>
      <c r="V12" s="53" t="e">
        <f>VLOOKUP(A12, 'Ed Parkrun'!$A$28:$E$36, 5, FALSE)</f>
        <v>#N/A</v>
      </c>
      <c r="W12" s="53">
        <f>VLOOKUP(A12, 'Falkirk Parkrun'!$A$17:$E$26, 5, FALSE)</f>
        <v>3</v>
      </c>
    </row>
    <row r="13" spans="1:23" x14ac:dyDescent="0.25">
      <c r="A13" s="41" t="s">
        <v>44</v>
      </c>
      <c r="B13" s="49" t="s">
        <v>115</v>
      </c>
      <c r="C13" s="44">
        <f>IF(D13&gt;=5,SMALL(E13:U13,1)+SMALL(E13:U13,2)+SMALL(E13:U13,3)+SMALL(E13:U13,4)+SMALL(E13:U13,5),IF(D13=4,SMALL(E13:U13,1)+SMALL(E13:U13,2)+SMALL(E13:U13,3)+SMALL(E13:U13,4),IF(D13=3,SMALL(E13:U13,1)+SMALL(E13:U13,2)+SMALL(E13:U13,3),IF(D13=2,SMALL(E13:U13,1)+SMALL(E13:U13,2),IF(D13=1,SMALL(E13:U13,1),"there must be an easier way to do this")))))</f>
        <v>18</v>
      </c>
      <c r="D13" s="45">
        <f>COUNTA(E13:U13)</f>
        <v>3</v>
      </c>
      <c r="E13" s="6"/>
      <c r="F13" s="3"/>
      <c r="G13" s="3"/>
      <c r="H13" s="3"/>
      <c r="I13" s="3"/>
      <c r="J13" s="3"/>
      <c r="K13" s="3">
        <v>4</v>
      </c>
      <c r="L13" s="3"/>
      <c r="M13" s="3"/>
      <c r="N13" s="3"/>
      <c r="O13" s="3"/>
      <c r="P13" s="3">
        <v>7</v>
      </c>
      <c r="Q13" s="5">
        <f>IF(V13&gt;0, V13, " ")</f>
        <v>7</v>
      </c>
      <c r="R13" s="5"/>
      <c r="V13" s="53">
        <f>VLOOKUP(A13, 'Ed Parkrun'!$A$28:$E$36, 5, FALSE)</f>
        <v>7</v>
      </c>
      <c r="W13" s="53" t="e">
        <f>VLOOKUP(A13, 'Falkirk Parkrun'!$A$17:$E$26, 5, FALSE)</f>
        <v>#N/A</v>
      </c>
    </row>
    <row r="14" spans="1:23" x14ac:dyDescent="0.25">
      <c r="A14" s="41"/>
      <c r="B14" s="49"/>
      <c r="C14" s="44"/>
      <c r="D14" s="45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" t="str">
        <f t="shared" ref="Q14:Q19" si="0">IF(V14&gt;0, V14, " ")</f>
        <v xml:space="preserve"> </v>
      </c>
      <c r="R14" s="5"/>
      <c r="V14" s="53"/>
      <c r="W14" s="53"/>
    </row>
    <row r="15" spans="1:23" x14ac:dyDescent="0.25">
      <c r="A15" s="41" t="s">
        <v>50</v>
      </c>
      <c r="B15" s="6" t="s">
        <v>31</v>
      </c>
      <c r="C15" s="44">
        <f>IF(D15&gt;=5,SMALL(E15:U15,1)+SMALL(E15:U15,2)+SMALL(E15:U15,3)+SMALL(E15:U15,4)+SMALL(E15:U15,5),IF(D15=4,SMALL(E15:U15,1)+SMALL(E15:U15,2)+SMALL(E15:U15,3)+SMALL(E15:U15,4),IF(D15=3,SMALL(E15:U15,1)+SMALL(E15:U15,2)+SMALL(E15:U15,3),IF(D15=2,SMALL(E15:U15,1)+SMALL(E15:U15,2),IF(D15=1,SMALL(E15:U15,1),"there must be an easier way to do this")))))</f>
        <v>2</v>
      </c>
      <c r="D15" s="45">
        <f>COUNTA(E15:U15)</f>
        <v>2</v>
      </c>
      <c r="E15" s="6"/>
      <c r="F15" s="3"/>
      <c r="G15" s="3">
        <v>1</v>
      </c>
      <c r="H15" s="3"/>
      <c r="I15" s="3"/>
      <c r="J15" s="3"/>
      <c r="K15" s="3">
        <v>1</v>
      </c>
      <c r="L15" s="3"/>
      <c r="M15" s="3"/>
      <c r="N15" s="3"/>
      <c r="O15" s="3"/>
      <c r="P15" s="3"/>
      <c r="Q15" s="5"/>
      <c r="R15" s="5"/>
      <c r="V15" s="53" t="e">
        <f>VLOOKUP(A15, 'Ed Parkrun'!$A$28:$E$36, 5, FALSE)</f>
        <v>#N/A</v>
      </c>
      <c r="W15" s="53" t="e">
        <f>VLOOKUP(A15, 'Falkirk Parkrun'!$A$17:$E$26, 5, FALSE)</f>
        <v>#N/A</v>
      </c>
    </row>
    <row r="16" spans="1:23" x14ac:dyDescent="0.25">
      <c r="A16" s="41" t="s">
        <v>114</v>
      </c>
      <c r="B16" s="49" t="s">
        <v>156</v>
      </c>
      <c r="C16" s="44">
        <f>IF(D16&gt;=5,SMALL(E16:U16,1)+SMALL(E16:U16,2)+SMALL(E16:U16,3)+SMALL(E16:U16,4)+SMALL(E16:U16,5),IF(D16=4,SMALL(E16:U16,1)+SMALL(E16:U16,2)+SMALL(E16:U16,3)+SMALL(E16:U16,4),IF(D16=3,SMALL(E16:U16,1)+SMALL(E16:U16,2)+SMALL(E16:U16,3),IF(D16=2,SMALL(E16:U16,1)+SMALL(E16:U16,2),IF(D16=1,SMALL(E16:U16,1),"there must be an easier way to do this")))))</f>
        <v>10</v>
      </c>
      <c r="D16" s="45">
        <f>COUNTA(E16:U16)</f>
        <v>2</v>
      </c>
      <c r="E16" s="6"/>
      <c r="F16" s="3"/>
      <c r="G16" s="3"/>
      <c r="H16" s="3"/>
      <c r="I16" s="3"/>
      <c r="J16" s="3"/>
      <c r="K16" s="26">
        <v>5</v>
      </c>
      <c r="L16" s="3"/>
      <c r="M16" s="3"/>
      <c r="N16" s="3"/>
      <c r="O16" s="3"/>
      <c r="P16" s="3">
        <v>5</v>
      </c>
      <c r="Q16" s="5"/>
      <c r="R16" s="5"/>
      <c r="V16" s="53" t="e">
        <f>VLOOKUP(A16, 'Ed Parkrun'!$A$28:$E$36, 5, FALSE)</f>
        <v>#N/A</v>
      </c>
      <c r="W16" s="53" t="e">
        <f>VLOOKUP(A16, 'Falkirk Parkrun'!$A$17:$E$26, 5, FALSE)</f>
        <v>#N/A</v>
      </c>
    </row>
    <row r="17" spans="1:23" x14ac:dyDescent="0.25">
      <c r="A17" s="41" t="s">
        <v>27</v>
      </c>
      <c r="B17" s="6" t="s">
        <v>28</v>
      </c>
      <c r="C17" s="44">
        <f>IF(D17&gt;=5,SMALL(E17:U17,1)+SMALL(E17:U17,2)+SMALL(E17:U17,3)+SMALL(E17:U17,4)+SMALL(E17:U17,5),IF(D17=4,SMALL(E17:U17,1)+SMALL(E17:U17,2)+SMALL(E17:U17,3)+SMALL(E17:U17,4),IF(D17=3,SMALL(E17:U17,1)+SMALL(E17:U17,2)+SMALL(E17:U17,3),IF(D17=2,SMALL(E17:U17,1)+SMALL(E17:U17,2),IF(D17=1,SMALL(E17:U17,1),"there must be an easier way to do this")))))</f>
        <v>12</v>
      </c>
      <c r="D17" s="45">
        <f>COUNTA(E17:U17)</f>
        <v>2</v>
      </c>
      <c r="E17" s="6"/>
      <c r="F17" s="6">
        <v>3</v>
      </c>
      <c r="G17" s="3">
        <f>'National Road Relays - Womens'!A18</f>
        <v>9</v>
      </c>
      <c r="H17" s="3"/>
      <c r="I17" s="3"/>
      <c r="J17" s="3"/>
      <c r="K17" s="3"/>
      <c r="L17" s="3"/>
      <c r="M17" s="3"/>
      <c r="N17" s="3"/>
      <c r="O17" s="3"/>
      <c r="P17" s="3"/>
      <c r="Q17" s="5"/>
      <c r="R17" s="5"/>
      <c r="V17" s="53" t="e">
        <f>VLOOKUP(A17, 'Ed Parkrun'!$A$28:$E$36, 5, FALSE)</f>
        <v>#N/A</v>
      </c>
      <c r="W17" s="53" t="e">
        <f>VLOOKUP(A17, 'Falkirk Parkrun'!$A$17:$E$26, 5, FALSE)</f>
        <v>#N/A</v>
      </c>
    </row>
    <row r="18" spans="1:23" x14ac:dyDescent="0.25">
      <c r="A18" s="41" t="s">
        <v>124</v>
      </c>
      <c r="B18" s="49" t="s">
        <v>28</v>
      </c>
      <c r="C18" s="44">
        <f>IF(D18&gt;=5,SMALL(E18:U18,1)+SMALL(E18:U18,2)+SMALL(E18:U18,3)+SMALL(E18:U18,4)+SMALL(E18:U18,5),IF(D18=4,SMALL(E18:U18,1)+SMALL(E18:U18,2)+SMALL(E18:U18,3)+SMALL(E18:U18,4),IF(D18=3,SMALL(E18:U18,1)+SMALL(E18:U18,2)+SMALL(E18:U18,3),IF(D18=2,SMALL(E18:U18,1)+SMALL(E18:U18,2),IF(D18=1,SMALL(E18:U18,1),"there must be an easier way to do this")))))</f>
        <v>15</v>
      </c>
      <c r="D18" s="45">
        <f>COUNTA(E18:U18)</f>
        <v>2</v>
      </c>
      <c r="E18" s="6"/>
      <c r="F18" s="3"/>
      <c r="G18" s="3"/>
      <c r="H18" s="3"/>
      <c r="I18" s="3"/>
      <c r="J18" s="3"/>
      <c r="K18" s="26"/>
      <c r="L18" s="26">
        <v>7</v>
      </c>
      <c r="M18" s="3"/>
      <c r="N18" s="3"/>
      <c r="O18" s="3"/>
      <c r="P18" s="3"/>
      <c r="Q18" s="5"/>
      <c r="R18" s="5">
        <f>IF(W18&gt;0, W18, " ")</f>
        <v>8</v>
      </c>
      <c r="V18" s="53" t="e">
        <f>VLOOKUP(A18, 'Ed Parkrun'!$A$28:$E$36, 5, FALSE)</f>
        <v>#N/A</v>
      </c>
      <c r="W18" s="53">
        <f>VLOOKUP(A18, 'Falkirk Parkrun'!$A$17:$E$30, 5, FALSE)</f>
        <v>8</v>
      </c>
    </row>
    <row r="19" spans="1:23" x14ac:dyDescent="0.25">
      <c r="A19" s="56" t="s">
        <v>23</v>
      </c>
      <c r="B19" s="56" t="s">
        <v>163</v>
      </c>
      <c r="C19" s="44">
        <f>IF(D19&gt;=5,SMALL(E19:U19,1)+SMALL(E19:U19,2)+SMALL(E19:U19,3)+SMALL(E19:U19,4)+SMALL(E19:U19,5),IF(D19=4,SMALL(E19:U19,1)+SMALL(E19:U19,2)+SMALL(E19:U19,3)+SMALL(E19:U19,4),IF(D19=3,SMALL(E19:U19,1)+SMALL(E19:U19,2)+SMALL(E19:U19,3),IF(D19=2,SMALL(E19:U19,1)+SMALL(E19:U19,2),IF(D19=1,SMALL(E19:U19,1),"there must be an easier way to do this")))))</f>
        <v>17</v>
      </c>
      <c r="D19" s="45">
        <f>COUNTA(E19:U19)</f>
        <v>2</v>
      </c>
      <c r="E19" s="6"/>
      <c r="F19" s="3"/>
      <c r="G19" s="3"/>
      <c r="H19" s="3"/>
      <c r="I19" s="3"/>
      <c r="J19" s="3"/>
      <c r="K19" s="26"/>
      <c r="L19" s="26"/>
      <c r="M19" s="3"/>
      <c r="N19" s="3"/>
      <c r="O19" s="3"/>
      <c r="P19" s="3"/>
      <c r="Q19" s="5">
        <f t="shared" si="0"/>
        <v>8</v>
      </c>
      <c r="R19" s="5">
        <f>IF(W19&gt;0, W19, " ")</f>
        <v>9</v>
      </c>
      <c r="V19" s="53">
        <f>VLOOKUP(A19, 'Ed Parkrun'!$A$28:$E$36, 5, FALSE)</f>
        <v>8</v>
      </c>
      <c r="W19" s="53">
        <f>VLOOKUP(A19, 'Falkirk Parkrun'!$A$17:$E$30, 5, FALSE)</f>
        <v>9</v>
      </c>
    </row>
    <row r="20" spans="1:23" x14ac:dyDescent="0.25">
      <c r="A20" s="41"/>
      <c r="B20" s="49"/>
      <c r="C20" s="44"/>
      <c r="D20" s="45"/>
      <c r="E20" s="6"/>
      <c r="F20" s="3"/>
      <c r="G20" s="3"/>
      <c r="H20" s="3"/>
      <c r="I20" s="3"/>
      <c r="J20" s="3"/>
      <c r="K20" s="26"/>
      <c r="L20" s="26"/>
      <c r="M20" s="3"/>
      <c r="N20" s="3"/>
      <c r="O20" s="3"/>
      <c r="P20" s="3"/>
      <c r="Q20" s="5"/>
      <c r="R20" s="5"/>
      <c r="V20" s="53"/>
      <c r="W20" s="53"/>
    </row>
    <row r="21" spans="1:23" x14ac:dyDescent="0.25">
      <c r="A21" s="41" t="s">
        <v>86</v>
      </c>
      <c r="B21" s="6" t="s">
        <v>31</v>
      </c>
      <c r="C21" s="44">
        <f>IF(D21&gt;=5,SMALL(E21:U21,1)+SMALL(E21:U21,2)+SMALL(E21:U21,3)+SMALL(E21:U21,4)+SMALL(E21:U21,5),IF(D21=4,SMALL(E21:U21,1)+SMALL(E21:U21,2)+SMALL(E21:U21,3)+SMALL(E21:U21,4),IF(D21=3,SMALL(E21:U21,1)+SMALL(E21:U21,2)+SMALL(E21:U21,3),IF(D21=2,SMALL(E21:U21,1)+SMALL(E21:U21,2),IF(D21=1,SMALL(E21:U21,1),"there must be an easier way to do this")))))</f>
        <v>3</v>
      </c>
      <c r="D21" s="45">
        <f>COUNTA(E21:U21)</f>
        <v>1</v>
      </c>
      <c r="E21" s="6"/>
      <c r="F21" s="3"/>
      <c r="G21" s="3"/>
      <c r="H21" s="3"/>
      <c r="I21" s="3">
        <v>3</v>
      </c>
      <c r="J21" s="3"/>
      <c r="K21" s="3"/>
      <c r="L21" s="3"/>
      <c r="M21" s="3"/>
      <c r="N21" s="3"/>
      <c r="O21" s="3"/>
      <c r="P21" s="3"/>
      <c r="Q21" s="5"/>
      <c r="R21" s="5"/>
      <c r="V21" s="53" t="e">
        <f>VLOOKUP(A21, 'Ed Parkrun'!$A$28:$E$36, 5, FALSE)</f>
        <v>#N/A</v>
      </c>
      <c r="W21" s="53" t="e">
        <f>VLOOKUP(A21, 'Falkirk Parkrun'!$A$17:$E$26, 5, FALSE)</f>
        <v>#N/A</v>
      </c>
    </row>
    <row r="22" spans="1:23" x14ac:dyDescent="0.25">
      <c r="A22" s="41" t="s">
        <v>123</v>
      </c>
      <c r="B22" s="49" t="s">
        <v>31</v>
      </c>
      <c r="C22" s="44">
        <f>IF(D22&gt;=5,SMALL(E22:U22,1)+SMALL(E22:U22,2)+SMALL(E22:U22,3)+SMALL(E22:U22,4)+SMALL(E22:U22,5),IF(D22=4,SMALL(E22:U22,1)+SMALL(E22:U22,2)+SMALL(E22:U22,3)+SMALL(E22:U22,4),IF(D22=3,SMALL(E22:U22,1)+SMALL(E22:U22,2)+SMALL(E22:U22,3),IF(D22=2,SMALL(E22:U22,1)+SMALL(E22:U22,2),IF(D22=1,SMALL(E22:U22,1),"there must be an easier way to do this")))))</f>
        <v>4</v>
      </c>
      <c r="D22" s="45">
        <f>COUNTA(E22:U22)</f>
        <v>1</v>
      </c>
      <c r="E22" s="6"/>
      <c r="F22" s="3"/>
      <c r="G22" s="3"/>
      <c r="H22" s="3"/>
      <c r="I22" s="3"/>
      <c r="J22" s="3"/>
      <c r="K22" s="26"/>
      <c r="L22" s="3">
        <v>4</v>
      </c>
      <c r="M22" s="3"/>
      <c r="N22" s="3"/>
      <c r="O22" s="3"/>
      <c r="P22" s="3"/>
      <c r="Q22" s="5"/>
      <c r="R22" s="5"/>
      <c r="V22" s="53" t="e">
        <f>VLOOKUP(A22, 'Ed Parkrun'!$A$28:$E$36, 5, FALSE)</f>
        <v>#N/A</v>
      </c>
      <c r="W22" s="53" t="e">
        <f>VLOOKUP(A22, 'Falkirk Parkrun'!$A$17:$E$26, 5, FALSE)</f>
        <v>#N/A</v>
      </c>
    </row>
    <row r="23" spans="1:23" x14ac:dyDescent="0.25">
      <c r="A23" s="41" t="s">
        <v>160</v>
      </c>
      <c r="B23" s="49" t="s">
        <v>31</v>
      </c>
      <c r="C23" s="44">
        <f>IF(D23&gt;=5,SMALL(E23:U23,1)+SMALL(E23:U23,2)+SMALL(E23:U23,3)+SMALL(E23:U23,4)+SMALL(E23:U23,5),IF(D23=4,SMALL(E23:U23,1)+SMALL(E23:U23,2)+SMALL(E23:U23,3)+SMALL(E23:U23,4),IF(D23=3,SMALL(E23:U23,1)+SMALL(E23:U23,2)+SMALL(E23:U23,3),IF(D23=2,SMALL(E23:U23,1)+SMALL(E23:U23,2),IF(D23=1,SMALL(E23:U23,1),"there must be an easier way to do this")))))</f>
        <v>4</v>
      </c>
      <c r="D23" s="45">
        <f>COUNTA(E23:U23)</f>
        <v>1</v>
      </c>
      <c r="E23" s="6"/>
      <c r="F23" s="3"/>
      <c r="G23" s="3"/>
      <c r="H23" s="3"/>
      <c r="I23" s="3"/>
      <c r="J23" s="3"/>
      <c r="K23" s="26"/>
      <c r="L23" s="3"/>
      <c r="M23" s="3"/>
      <c r="N23" s="3"/>
      <c r="O23" s="3"/>
      <c r="P23" s="3">
        <v>4</v>
      </c>
      <c r="Q23" s="5"/>
      <c r="R23" s="5"/>
      <c r="V23" s="53"/>
      <c r="W23" s="53"/>
    </row>
    <row r="24" spans="1:23" x14ac:dyDescent="0.25">
      <c r="A24" s="62" t="s">
        <v>152</v>
      </c>
    </row>
    <row r="26" spans="1:23" x14ac:dyDescent="0.25">
      <c r="A26" s="7" t="s">
        <v>36</v>
      </c>
    </row>
    <row r="27" spans="1:23" x14ac:dyDescent="0.25">
      <c r="A27" s="11" t="s">
        <v>37</v>
      </c>
    </row>
    <row r="28" spans="1:23" x14ac:dyDescent="0.25">
      <c r="A28" s="7" t="s">
        <v>38</v>
      </c>
    </row>
  </sheetData>
  <sortState ref="A2:R19">
    <sortCondition descending="1" ref="D2"/>
  </sortState>
  <conditionalFormatting sqref="D2:D23">
    <cfRule type="cellIs" dxfId="7" priority="1" operator="greaterThanOrEqual">
      <formula>5</formula>
    </cfRule>
  </conditionalFormatting>
  <hyperlinks>
    <hyperlink ref="A2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="85" zoomScaleNormal="85" workbookViewId="0">
      <selection activeCell="E25" sqref="E25"/>
    </sheetView>
  </sheetViews>
  <sheetFormatPr defaultRowHeight="15" x14ac:dyDescent="0.25"/>
  <cols>
    <col min="1" max="1" width="24.42578125" style="7" customWidth="1"/>
    <col min="2" max="2" width="10.85546875" style="1" bestFit="1" customWidth="1"/>
    <col min="3" max="3" width="13.7109375" style="1" customWidth="1"/>
    <col min="4" max="4" width="12.5703125" style="1" customWidth="1"/>
    <col min="5" max="5" width="11.5703125" style="1" customWidth="1"/>
    <col min="6" max="6" width="12" style="1" bestFit="1" customWidth="1"/>
    <col min="7" max="7" width="9.85546875" style="1" customWidth="1"/>
    <col min="8" max="9" width="9.140625" style="1"/>
    <col min="10" max="10" width="12" style="1" bestFit="1" customWidth="1"/>
    <col min="11" max="11" width="12" style="1" customWidth="1"/>
    <col min="12" max="12" width="12.85546875" style="1" customWidth="1"/>
    <col min="13" max="14" width="12.7109375" style="1" customWidth="1"/>
    <col min="15" max="16" width="14.5703125" style="1" customWidth="1"/>
    <col min="17" max="17" width="10.85546875" style="1" customWidth="1"/>
    <col min="18" max="18" width="12.28515625" style="1" customWidth="1"/>
    <col min="19" max="22" width="9.140625" style="1"/>
    <col min="23" max="24" width="9.140625" style="53"/>
    <col min="25" max="16384" width="9.140625" style="1"/>
  </cols>
  <sheetData>
    <row r="1" spans="1:24" s="36" customFormat="1" ht="45" x14ac:dyDescent="0.25">
      <c r="A1" s="27" t="s">
        <v>4</v>
      </c>
      <c r="B1" s="28" t="s">
        <v>18</v>
      </c>
      <c r="C1" s="27" t="s">
        <v>125</v>
      </c>
      <c r="D1" s="27" t="s">
        <v>88</v>
      </c>
      <c r="E1" s="28" t="s">
        <v>17</v>
      </c>
      <c r="F1" s="27" t="s">
        <v>24</v>
      </c>
      <c r="G1" s="27" t="s">
        <v>70</v>
      </c>
      <c r="H1" s="27" t="s">
        <v>80</v>
      </c>
      <c r="I1" s="27" t="s">
        <v>82</v>
      </c>
      <c r="J1" s="27" t="s">
        <v>84</v>
      </c>
      <c r="K1" s="27" t="s">
        <v>116</v>
      </c>
      <c r="L1" s="27" t="s">
        <v>118</v>
      </c>
      <c r="M1" s="27" t="s">
        <v>119</v>
      </c>
      <c r="N1" s="27" t="s">
        <v>140</v>
      </c>
      <c r="O1" s="27" t="s">
        <v>144</v>
      </c>
      <c r="P1" s="27" t="s">
        <v>149</v>
      </c>
      <c r="Q1" s="55" t="s">
        <v>145</v>
      </c>
      <c r="R1" s="55" t="s">
        <v>146</v>
      </c>
      <c r="W1" s="52" t="s">
        <v>150</v>
      </c>
      <c r="X1" s="52" t="s">
        <v>31</v>
      </c>
    </row>
    <row r="2" spans="1:24" x14ac:dyDescent="0.25">
      <c r="A2" s="57" t="s">
        <v>30</v>
      </c>
      <c r="B2" s="57" t="s">
        <v>6</v>
      </c>
      <c r="C2" s="44">
        <f t="shared" ref="C2:C10" si="0">IF(D2&gt;=5,SMALL(E2:V2,1)+SMALL(E2:V2,2)+SMALL(E2:V2,3)+SMALL(E2:V2,4)+SMALL(E2:V2,5),IF(D2=4,SMALL(E2:V2,1)+SMALL(E2:V2,2)+SMALL(E2:V2,3)+SMALL(E2:V2,4),IF(D2=3,SMALL(E2:V2,1)+SMALL(E2:V2,2)+SMALL(E2:V2,3),IF(D2=2,SMALL(E2:V2,1)+SMALL(E2:V2,2),IF(D2=1,SMALL(E2:V2,1),"there must be an easier way to do this")))))</f>
        <v>6</v>
      </c>
      <c r="D2" s="45">
        <f t="shared" ref="D2:D10" si="1">COUNTA(E2:S2)</f>
        <v>9</v>
      </c>
      <c r="E2" s="3"/>
      <c r="F2" s="3">
        <v>2</v>
      </c>
      <c r="G2" s="3">
        <v>3</v>
      </c>
      <c r="H2" s="3">
        <v>1</v>
      </c>
      <c r="I2" s="31">
        <v>2</v>
      </c>
      <c r="J2" s="31"/>
      <c r="K2" s="3"/>
      <c r="L2" s="3">
        <v>2</v>
      </c>
      <c r="M2" s="3">
        <v>1</v>
      </c>
      <c r="N2" s="26">
        <v>1</v>
      </c>
      <c r="O2" s="3"/>
      <c r="P2" s="3"/>
      <c r="Q2" s="5">
        <f>IF(X2&gt;0, X2, " ")</f>
        <v>1</v>
      </c>
      <c r="R2" s="5">
        <f>IF(W2&gt;0, W2, " ")</f>
        <v>2</v>
      </c>
      <c r="W2" s="53">
        <f>VLOOKUP(A2, 'Ed Parkrun'!$A$2:$E$25, 5, FALSE)</f>
        <v>2</v>
      </c>
      <c r="X2" s="53">
        <f>VLOOKUP(A2, 'Falkirk Parkrun'!$A$2:$E$13, 5, FALSE)</f>
        <v>1</v>
      </c>
    </row>
    <row r="3" spans="1:24" x14ac:dyDescent="0.25">
      <c r="A3" s="58" t="s">
        <v>54</v>
      </c>
      <c r="B3" s="59" t="s">
        <v>32</v>
      </c>
      <c r="C3" s="44">
        <f t="shared" si="0"/>
        <v>11</v>
      </c>
      <c r="D3" s="45">
        <f t="shared" si="1"/>
        <v>5</v>
      </c>
      <c r="E3" s="31"/>
      <c r="F3" s="30"/>
      <c r="G3" s="3">
        <v>4</v>
      </c>
      <c r="H3" s="30"/>
      <c r="I3" s="31">
        <v>1</v>
      </c>
      <c r="J3" s="31"/>
      <c r="K3" s="3">
        <v>1</v>
      </c>
      <c r="L3" s="3"/>
      <c r="M3" s="3"/>
      <c r="N3" s="3"/>
      <c r="O3" s="3">
        <v>1</v>
      </c>
      <c r="P3" s="3">
        <v>4</v>
      </c>
      <c r="Q3" s="5"/>
      <c r="R3" s="5"/>
      <c r="W3" s="53" t="e">
        <f>VLOOKUP(A3, 'Ed Parkrun'!$A$2:$E$25, 5, FALSE)</f>
        <v>#N/A</v>
      </c>
      <c r="X3" s="53" t="e">
        <f>VLOOKUP(A3, 'Falkirk Parkrun'!$A$2:$E$13, 5, FALSE)</f>
        <v>#N/A</v>
      </c>
    </row>
    <row r="4" spans="1:24" x14ac:dyDescent="0.25">
      <c r="A4" s="42" t="s">
        <v>9</v>
      </c>
      <c r="B4" s="31" t="s">
        <v>32</v>
      </c>
      <c r="C4" s="44">
        <f t="shared" si="0"/>
        <v>13</v>
      </c>
      <c r="D4" s="45">
        <f t="shared" si="1"/>
        <v>10</v>
      </c>
      <c r="E4" s="2">
        <v>4</v>
      </c>
      <c r="F4" s="3"/>
      <c r="G4" s="3">
        <v>7</v>
      </c>
      <c r="H4" s="3">
        <v>2</v>
      </c>
      <c r="I4" s="31"/>
      <c r="J4" s="31">
        <v>3</v>
      </c>
      <c r="K4" s="3"/>
      <c r="L4" s="3">
        <v>5</v>
      </c>
      <c r="M4" s="3">
        <v>2</v>
      </c>
      <c r="N4" s="26">
        <v>2</v>
      </c>
      <c r="O4" s="3"/>
      <c r="P4" s="3">
        <v>6</v>
      </c>
      <c r="Q4" s="5">
        <f>IF(X4&gt;0, X4, " ")</f>
        <v>5</v>
      </c>
      <c r="R4" s="5">
        <f>IF(W4&gt;0, W4, " ")</f>
        <v>6</v>
      </c>
      <c r="W4" s="53">
        <f>VLOOKUP(A4, 'Ed Parkrun'!$A$2:$E$25, 5, FALSE)</f>
        <v>6</v>
      </c>
      <c r="X4" s="53">
        <f>VLOOKUP(A4, 'Falkirk Parkrun'!$A$2:$E$13, 5, FALSE)</f>
        <v>5</v>
      </c>
    </row>
    <row r="5" spans="1:24" x14ac:dyDescent="0.25">
      <c r="A5" s="40" t="s">
        <v>8</v>
      </c>
      <c r="B5" s="5" t="s">
        <v>32</v>
      </c>
      <c r="C5" s="44">
        <f t="shared" si="0"/>
        <v>14</v>
      </c>
      <c r="D5" s="45">
        <f t="shared" si="1"/>
        <v>6</v>
      </c>
      <c r="E5" s="2">
        <v>3</v>
      </c>
      <c r="F5" s="3">
        <v>3</v>
      </c>
      <c r="G5" s="3"/>
      <c r="H5" s="3"/>
      <c r="I5" s="31"/>
      <c r="J5" s="31">
        <v>2</v>
      </c>
      <c r="K5" s="3">
        <v>3</v>
      </c>
      <c r="L5" s="3"/>
      <c r="M5" s="3"/>
      <c r="N5" s="3"/>
      <c r="O5" s="3">
        <v>3</v>
      </c>
      <c r="P5" s="3">
        <v>7</v>
      </c>
      <c r="Q5" s="5"/>
      <c r="R5" s="5"/>
      <c r="W5" s="53" t="e">
        <f>VLOOKUP(A5, 'Ed Parkrun'!$A$2:$E$25, 5, FALSE)</f>
        <v>#N/A</v>
      </c>
      <c r="X5" s="53" t="e">
        <f>VLOOKUP(A5, 'Falkirk Parkrun'!$A$2:$E$13, 5, FALSE)</f>
        <v>#N/A</v>
      </c>
    </row>
    <row r="6" spans="1:24" x14ac:dyDescent="0.25">
      <c r="A6" s="40" t="s">
        <v>12</v>
      </c>
      <c r="B6" s="5" t="s">
        <v>6</v>
      </c>
      <c r="C6" s="44">
        <f t="shared" si="0"/>
        <v>16</v>
      </c>
      <c r="D6" s="45">
        <f t="shared" si="1"/>
        <v>7</v>
      </c>
      <c r="E6" s="2">
        <v>6</v>
      </c>
      <c r="F6" s="3"/>
      <c r="G6" s="3">
        <v>5</v>
      </c>
      <c r="H6" s="3"/>
      <c r="I6" s="31"/>
      <c r="J6" s="31"/>
      <c r="K6" s="3">
        <v>2</v>
      </c>
      <c r="L6" s="3">
        <v>4</v>
      </c>
      <c r="M6" s="3">
        <v>4</v>
      </c>
      <c r="N6" s="3"/>
      <c r="O6" s="26">
        <v>2</v>
      </c>
      <c r="P6" s="26"/>
      <c r="Q6" s="5">
        <f>IF(X6&gt;0, X6, "")</f>
        <v>4</v>
      </c>
      <c r="R6" s="5"/>
      <c r="W6" s="53" t="e">
        <f>VLOOKUP(A6, 'Ed Parkrun'!$A$2:$E$25, 5, FALSE)</f>
        <v>#N/A</v>
      </c>
      <c r="X6" s="53">
        <f>VLOOKUP(A6, 'Falkirk Parkrun'!$A$2:$E$13, 5, FALSE)</f>
        <v>4</v>
      </c>
    </row>
    <row r="7" spans="1:24" x14ac:dyDescent="0.25">
      <c r="A7" s="57" t="s">
        <v>11</v>
      </c>
      <c r="B7" s="57" t="s">
        <v>33</v>
      </c>
      <c r="C7" s="44">
        <f t="shared" si="0"/>
        <v>19</v>
      </c>
      <c r="D7" s="45">
        <f t="shared" si="1"/>
        <v>7</v>
      </c>
      <c r="E7" s="2">
        <v>5</v>
      </c>
      <c r="F7" s="3">
        <v>4</v>
      </c>
      <c r="G7" s="3"/>
      <c r="H7" s="3">
        <v>3</v>
      </c>
      <c r="I7" s="31"/>
      <c r="J7" s="31"/>
      <c r="K7" s="3">
        <v>4</v>
      </c>
      <c r="L7" s="3">
        <v>6</v>
      </c>
      <c r="M7" s="3">
        <v>3</v>
      </c>
      <c r="N7" s="3"/>
      <c r="O7" s="3"/>
      <c r="P7" s="3">
        <v>10</v>
      </c>
      <c r="Q7" s="5"/>
      <c r="R7" s="5"/>
      <c r="W7" s="53" t="e">
        <f>VLOOKUP(A7, 'Ed Parkrun'!$A$2:$E$25, 5, FALSE)</f>
        <v>#N/A</v>
      </c>
      <c r="X7" s="53" t="e">
        <f>VLOOKUP(A7, 'Falkirk Parkrun'!$A$2:$E$13, 5, FALSE)</f>
        <v>#N/A</v>
      </c>
    </row>
    <row r="8" spans="1:24" x14ac:dyDescent="0.25">
      <c r="A8" s="43" t="s">
        <v>15</v>
      </c>
      <c r="B8" s="37" t="s">
        <v>32</v>
      </c>
      <c r="C8" s="44">
        <f t="shared" si="0"/>
        <v>31</v>
      </c>
      <c r="D8" s="45">
        <f t="shared" si="1"/>
        <v>5</v>
      </c>
      <c r="E8" s="38">
        <v>9</v>
      </c>
      <c r="F8" s="30"/>
      <c r="G8" s="3"/>
      <c r="H8" s="30"/>
      <c r="I8" s="31">
        <v>3</v>
      </c>
      <c r="J8" s="31"/>
      <c r="K8" s="3">
        <v>5</v>
      </c>
      <c r="L8" s="3">
        <v>7</v>
      </c>
      <c r="M8" s="3"/>
      <c r="N8" s="3"/>
      <c r="O8" s="3"/>
      <c r="P8" s="3"/>
      <c r="Q8" s="5"/>
      <c r="R8" s="5">
        <f>IF(W8&gt;0, W8, " ")</f>
        <v>7</v>
      </c>
      <c r="W8" s="53">
        <f>VLOOKUP(A8, 'Ed Parkrun'!$A$2:$E$25, 5, FALSE)</f>
        <v>7</v>
      </c>
      <c r="X8" s="53" t="e">
        <f>VLOOKUP(A8, 'Falkirk Parkrun'!$A$2:$E$13, 5, FALSE)</f>
        <v>#N/A</v>
      </c>
    </row>
    <row r="9" spans="1:24" x14ac:dyDescent="0.25">
      <c r="A9" s="43" t="s">
        <v>16</v>
      </c>
      <c r="B9" s="37" t="s">
        <v>33</v>
      </c>
      <c r="C9" s="44">
        <f t="shared" si="0"/>
        <v>40</v>
      </c>
      <c r="D9" s="45">
        <f t="shared" si="1"/>
        <v>6</v>
      </c>
      <c r="E9" s="38">
        <v>10</v>
      </c>
      <c r="F9" s="30"/>
      <c r="G9" s="3"/>
      <c r="H9" s="30"/>
      <c r="I9" s="31"/>
      <c r="J9" s="31"/>
      <c r="K9" s="3"/>
      <c r="L9" s="3">
        <v>13</v>
      </c>
      <c r="M9" s="3">
        <v>5</v>
      </c>
      <c r="N9" s="3">
        <v>4</v>
      </c>
      <c r="O9" s="3"/>
      <c r="P9" s="3">
        <v>8</v>
      </c>
      <c r="Q9" s="5"/>
      <c r="R9" s="5">
        <f>IF(W9&gt;0, W9, " ")</f>
        <v>21</v>
      </c>
      <c r="W9" s="53">
        <f>VLOOKUP(A9, 'Ed Parkrun'!$A$2:$E$25, 5, FALSE)</f>
        <v>21</v>
      </c>
      <c r="X9" s="53" t="e">
        <f>VLOOKUP(A9, 'Falkirk Parkrun'!$A$2:$E$13, 5, FALSE)</f>
        <v>#N/A</v>
      </c>
    </row>
    <row r="10" spans="1:24" x14ac:dyDescent="0.25">
      <c r="A10" s="41" t="s">
        <v>35</v>
      </c>
      <c r="B10" s="6" t="s">
        <v>33</v>
      </c>
      <c r="C10" s="44">
        <f t="shared" si="0"/>
        <v>49</v>
      </c>
      <c r="D10" s="45">
        <f t="shared" si="1"/>
        <v>5</v>
      </c>
      <c r="E10" s="3"/>
      <c r="F10" s="3">
        <v>5</v>
      </c>
      <c r="G10" s="3">
        <v>10</v>
      </c>
      <c r="H10" s="3"/>
      <c r="I10" s="31"/>
      <c r="J10" s="31"/>
      <c r="K10" s="3"/>
      <c r="L10" s="3">
        <v>10</v>
      </c>
      <c r="M10" s="3"/>
      <c r="N10" s="3"/>
      <c r="O10" s="3"/>
      <c r="P10" s="3"/>
      <c r="Q10" s="5">
        <f>IF(X10&gt;0, X10, "")</f>
        <v>8</v>
      </c>
      <c r="R10" s="5">
        <f>IF(W10&gt;0, W10, " ")</f>
        <v>16</v>
      </c>
      <c r="W10" s="53">
        <f>VLOOKUP(A10, 'Ed Parkrun'!$A$2:$E$25, 5, FALSE)</f>
        <v>16</v>
      </c>
      <c r="X10" s="53">
        <f>VLOOKUP(A10, 'Falkirk Parkrun'!$A$2:$E$13, 5, FALSE)</f>
        <v>8</v>
      </c>
    </row>
    <row r="11" spans="1:24" x14ac:dyDescent="0.25">
      <c r="A11" s="42"/>
      <c r="B11" s="31"/>
      <c r="C11" s="44"/>
      <c r="D11" s="45"/>
      <c r="E11" s="31"/>
      <c r="F11" s="30"/>
      <c r="G11" s="3"/>
      <c r="H11" s="30"/>
      <c r="I11" s="31"/>
      <c r="J11" s="31"/>
      <c r="K11" s="3"/>
      <c r="L11" s="3"/>
      <c r="M11" s="3"/>
      <c r="N11" s="3"/>
      <c r="O11" s="3"/>
      <c r="P11" s="3"/>
      <c r="Q11" s="5"/>
      <c r="R11" s="5"/>
    </row>
    <row r="12" spans="1:24" x14ac:dyDescent="0.25">
      <c r="A12" s="40" t="s">
        <v>5</v>
      </c>
      <c r="B12" s="5" t="s">
        <v>6</v>
      </c>
      <c r="C12" s="44">
        <f>IF(D12&gt;=5,SMALL(E12:V12,1)+SMALL(E12:V12,2)+SMALL(E12:V12,3)+SMALL(E12:V12,4)+SMALL(E12:V12,5),IF(D12=4,SMALL(E12:V12,1)+SMALL(E12:V12,2)+SMALL(E12:V12,3)+SMALL(E12:V12,4),IF(D12=3,SMALL(E12:V12,1)+SMALL(E12:V12,2)+SMALL(E12:V12,3),IF(D12=2,SMALL(E12:V12,1)+SMALL(E12:V12,2),IF(D12=1,SMALL(E12:V12,1),"there must be an easier way to do this")))))</f>
        <v>5</v>
      </c>
      <c r="D12" s="45">
        <f>COUNTA(E12:S12)</f>
        <v>4</v>
      </c>
      <c r="E12" s="2">
        <v>1</v>
      </c>
      <c r="F12" s="3">
        <v>1</v>
      </c>
      <c r="G12" s="3">
        <v>2</v>
      </c>
      <c r="H12" s="3"/>
      <c r="I12" s="31"/>
      <c r="J12" s="31"/>
      <c r="K12" s="3"/>
      <c r="L12" s="3"/>
      <c r="M12" s="3"/>
      <c r="N12" s="3"/>
      <c r="O12" s="3"/>
      <c r="P12" s="3"/>
      <c r="Q12" s="5"/>
      <c r="R12" s="5">
        <f>IF(W12&gt;0, W12, " ")</f>
        <v>1</v>
      </c>
      <c r="W12" s="53">
        <f>VLOOKUP(A12, 'Ed Parkrun'!$A$2:$E$25, 5, FALSE)</f>
        <v>1</v>
      </c>
      <c r="X12" s="53" t="e">
        <f>VLOOKUP(A12, 'Falkirk Parkrun'!$A$2:$E$13, 5, FALSE)</f>
        <v>#N/A</v>
      </c>
    </row>
    <row r="13" spans="1:24" x14ac:dyDescent="0.25">
      <c r="A13" s="40" t="s">
        <v>14</v>
      </c>
      <c r="B13" s="5" t="s">
        <v>33</v>
      </c>
      <c r="C13" s="44">
        <f>IF(D13&gt;=5,SMALL(E13:V13,1)+SMALL(E13:V13,2)+SMALL(E13:V13,3)+SMALL(E13:V13,4)+SMALL(E13:V13,5),IF(D13=4,SMALL(E13:V13,1)+SMALL(E13:V13,2)+SMALL(E13:V13,3)+SMALL(E13:V13,4),IF(D13=3,SMALL(E13:V13,1)+SMALL(E13:V13,2)+SMALL(E13:V13,3),IF(D13=2,SMALL(E13:V13,1)+SMALL(E13:V13,2),IF(D13=1,SMALL(E13:V13,1),"there must be an easier way to do this")))))</f>
        <v>29</v>
      </c>
      <c r="D13" s="45">
        <f>COUNTA(E13:S13)</f>
        <v>4</v>
      </c>
      <c r="E13" s="2">
        <v>8</v>
      </c>
      <c r="F13" s="3"/>
      <c r="G13" s="3"/>
      <c r="H13" s="3">
        <v>4</v>
      </c>
      <c r="I13" s="31">
        <v>4</v>
      </c>
      <c r="J13" s="31"/>
      <c r="K13" s="3"/>
      <c r="L13" s="3"/>
      <c r="M13" s="3"/>
      <c r="N13" s="3"/>
      <c r="O13" s="3"/>
      <c r="P13" s="3"/>
      <c r="Q13" s="5"/>
      <c r="R13" s="5">
        <f>IF(W13&gt;0, W13, " ")</f>
        <v>13</v>
      </c>
      <c r="W13" s="53">
        <f>VLOOKUP(A13, 'Ed Parkrun'!$A$2:$E$25, 5, FALSE)</f>
        <v>13</v>
      </c>
      <c r="X13" s="53" t="e">
        <f>VLOOKUP(A13, 'Falkirk Parkrun'!$A$2:$E$13, 5, FALSE)</f>
        <v>#N/A</v>
      </c>
    </row>
    <row r="14" spans="1:24" x14ac:dyDescent="0.25">
      <c r="A14" s="58" t="s">
        <v>3</v>
      </c>
      <c r="B14" s="59" t="s">
        <v>72</v>
      </c>
      <c r="C14" s="44">
        <f>IF(D14&gt;=5,SMALL(E14:V14,1)+SMALL(E14:V14,2)+SMALL(E14:V14,3)+SMALL(E14:V14,4)+SMALL(E14:V14,5),IF(D14=4,SMALL(E14:V14,1)+SMALL(E14:V14,2)+SMALL(E14:V14,3)+SMALL(E14:V14,4),IF(D14=3,SMALL(E14:V14,1)+SMALL(E14:V14,2)+SMALL(E14:V14,3),IF(D14=2,SMALL(E14:V14,1)+SMALL(E14:V14,2),IF(D14=1,SMALL(E14:V14,1),"there must be an easier way to do this")))))</f>
        <v>43</v>
      </c>
      <c r="D14" s="45">
        <f>COUNTA(E14:S14)</f>
        <v>4</v>
      </c>
      <c r="E14" s="31"/>
      <c r="F14" s="30"/>
      <c r="G14" s="3"/>
      <c r="H14" s="30"/>
      <c r="I14" s="31">
        <v>6</v>
      </c>
      <c r="J14" s="31"/>
      <c r="K14" s="3"/>
      <c r="L14" s="3">
        <v>12</v>
      </c>
      <c r="M14" s="3">
        <v>6</v>
      </c>
      <c r="N14" s="3"/>
      <c r="O14" s="3"/>
      <c r="P14" s="3"/>
      <c r="Q14" s="5"/>
      <c r="R14" s="5">
        <f>IF(W14&gt;0, W14, " ")</f>
        <v>19</v>
      </c>
      <c r="W14" s="53">
        <f>VLOOKUP(A14, 'Ed Parkrun'!$A$2:$E$25, 5, FALSE)</f>
        <v>19</v>
      </c>
      <c r="X14" s="53" t="e">
        <f>VLOOKUP(A14, 'Falkirk Parkrun'!$A$2:$E$13, 5, FALSE)</f>
        <v>#N/A</v>
      </c>
    </row>
    <row r="15" spans="1:24" x14ac:dyDescent="0.25">
      <c r="A15" s="42"/>
      <c r="B15" s="39"/>
      <c r="C15" s="44"/>
      <c r="D15" s="45"/>
      <c r="E15" s="31"/>
      <c r="F15" s="30"/>
      <c r="G15" s="3"/>
      <c r="H15" s="30"/>
      <c r="I15" s="31"/>
      <c r="J15" s="31"/>
      <c r="K15" s="3"/>
      <c r="L15" s="3"/>
      <c r="M15" s="3"/>
      <c r="N15" s="3"/>
      <c r="O15" s="3"/>
      <c r="P15" s="3"/>
      <c r="Q15" s="5"/>
      <c r="R15" s="5"/>
    </row>
    <row r="16" spans="1:24" x14ac:dyDescent="0.25">
      <c r="A16" s="42" t="s">
        <v>53</v>
      </c>
      <c r="B16" s="31" t="s">
        <v>6</v>
      </c>
      <c r="C16" s="44">
        <f t="shared" ref="C16:C23" si="2">IF(D16&gt;=5,SMALL(E16:V16,1)+SMALL(E16:V16,2)+SMALL(E16:V16,3)+SMALL(E16:V16,4)+SMALL(E16:V16,5),IF(D16=4,SMALL(E16:V16,1)+SMALL(E16:V16,2)+SMALL(E16:V16,3)+SMALL(E16:V16,4),IF(D16=3,SMALL(E16:V16,1)+SMALL(E16:V16,2)+SMALL(E16:V16,3),IF(D16=2,SMALL(E16:V16,1)+SMALL(E16:V16,2),IF(D16=1,SMALL(E16:V16,1),"there must be an easier way to do this")))))</f>
        <v>3</v>
      </c>
      <c r="D16" s="45">
        <f t="shared" ref="D16:D23" si="3">COUNTA(E16:S16)</f>
        <v>3</v>
      </c>
      <c r="E16" s="31"/>
      <c r="F16" s="30"/>
      <c r="G16" s="3">
        <v>1</v>
      </c>
      <c r="H16" s="30"/>
      <c r="I16" s="31"/>
      <c r="J16" s="31"/>
      <c r="K16" s="3"/>
      <c r="L16" s="3">
        <v>1</v>
      </c>
      <c r="M16" s="3"/>
      <c r="N16" s="3"/>
      <c r="O16" s="3"/>
      <c r="P16" s="3">
        <v>1</v>
      </c>
      <c r="Q16" s="5"/>
      <c r="R16" s="5"/>
      <c r="W16" s="53" t="e">
        <f>VLOOKUP(A16, 'Ed Parkrun'!$A$2:$E$25, 5, FALSE)</f>
        <v>#N/A</v>
      </c>
      <c r="X16" s="53" t="e">
        <f>VLOOKUP(A16, 'Falkirk Parkrun'!$A$2:$E$13, 5, FALSE)</f>
        <v>#N/A</v>
      </c>
    </row>
    <row r="17" spans="1:24" x14ac:dyDescent="0.25">
      <c r="A17" s="41" t="s">
        <v>74</v>
      </c>
      <c r="B17" s="3" t="s">
        <v>6</v>
      </c>
      <c r="C17" s="44">
        <f t="shared" si="2"/>
        <v>7</v>
      </c>
      <c r="D17" s="45">
        <f t="shared" si="3"/>
        <v>3</v>
      </c>
      <c r="E17" s="3"/>
      <c r="F17" s="30"/>
      <c r="G17" s="3"/>
      <c r="H17" s="30"/>
      <c r="I17" s="31"/>
      <c r="J17" s="31"/>
      <c r="K17" s="3"/>
      <c r="L17" s="3"/>
      <c r="M17" s="3"/>
      <c r="N17" s="3"/>
      <c r="O17" s="3"/>
      <c r="P17" s="3">
        <v>2</v>
      </c>
      <c r="Q17" s="5">
        <f>IF(X17&gt;0, X17, "")</f>
        <v>2</v>
      </c>
      <c r="R17" s="5">
        <f>IF(W17&gt;0, W17, " ")</f>
        <v>3</v>
      </c>
      <c r="W17" s="53">
        <f>VLOOKUP(A17, 'Ed Parkrun'!$A$2:$E$25, 5, FALSE)</f>
        <v>3</v>
      </c>
      <c r="X17" s="53">
        <f>VLOOKUP(A17, 'Falkirk Parkrun'!$A$2:$E$13, 5, FALSE)</f>
        <v>2</v>
      </c>
    </row>
    <row r="18" spans="1:24" x14ac:dyDescent="0.25">
      <c r="A18" s="41" t="s">
        <v>120</v>
      </c>
      <c r="B18" s="39" t="s">
        <v>6</v>
      </c>
      <c r="C18" s="44">
        <f t="shared" si="2"/>
        <v>11</v>
      </c>
      <c r="D18" s="45">
        <f t="shared" si="3"/>
        <v>3</v>
      </c>
      <c r="E18" s="3"/>
      <c r="F18" s="30"/>
      <c r="G18" s="3"/>
      <c r="H18" s="30"/>
      <c r="I18" s="31"/>
      <c r="J18" s="31"/>
      <c r="K18" s="3"/>
      <c r="L18" s="3">
        <v>3</v>
      </c>
      <c r="M18" s="3"/>
      <c r="N18" s="3"/>
      <c r="O18" s="3"/>
      <c r="P18" s="3"/>
      <c r="Q18" s="5">
        <f>IF(X18&gt;0, X18, "")</f>
        <v>3</v>
      </c>
      <c r="R18" s="5">
        <f>IF(W18&gt;0, W18, " ")</f>
        <v>5</v>
      </c>
      <c r="W18" s="53">
        <f>VLOOKUP(A18, 'Ed Parkrun'!$A$2:$E$25, 5, FALSE)</f>
        <v>5</v>
      </c>
      <c r="X18" s="53">
        <f>VLOOKUP(A18, 'Falkirk Parkrun'!$A$2:$E$13, 5, FALSE)</f>
        <v>3</v>
      </c>
    </row>
    <row r="19" spans="1:24" x14ac:dyDescent="0.25">
      <c r="A19" s="43" t="s">
        <v>13</v>
      </c>
      <c r="B19" s="37" t="s">
        <v>33</v>
      </c>
      <c r="C19" s="44">
        <f t="shared" si="2"/>
        <v>24</v>
      </c>
      <c r="D19" s="45">
        <f t="shared" si="3"/>
        <v>3</v>
      </c>
      <c r="E19" s="38">
        <v>7</v>
      </c>
      <c r="F19" s="30"/>
      <c r="G19" s="3"/>
      <c r="H19" s="30"/>
      <c r="I19" s="31"/>
      <c r="J19" s="31"/>
      <c r="K19" s="3"/>
      <c r="L19" s="3">
        <v>9</v>
      </c>
      <c r="M19" s="3"/>
      <c r="N19" s="3"/>
      <c r="O19" s="3"/>
      <c r="P19" s="3"/>
      <c r="Q19" s="5"/>
      <c r="R19" s="5">
        <f>IF(W19&gt;0, W19, " ")</f>
        <v>8</v>
      </c>
      <c r="W19" s="53">
        <f>VLOOKUP(A19, 'Ed Parkrun'!$A$2:$E$25, 5, FALSE)</f>
        <v>8</v>
      </c>
      <c r="X19" s="53" t="e">
        <f>VLOOKUP(A19, 'Falkirk Parkrun'!$A$2:$E$13, 5, FALSE)</f>
        <v>#N/A</v>
      </c>
    </row>
    <row r="20" spans="1:24" x14ac:dyDescent="0.25">
      <c r="A20" s="41" t="s">
        <v>121</v>
      </c>
      <c r="B20" s="39" t="s">
        <v>32</v>
      </c>
      <c r="C20" s="44">
        <f t="shared" si="2"/>
        <v>28</v>
      </c>
      <c r="D20" s="45">
        <f t="shared" si="3"/>
        <v>3</v>
      </c>
      <c r="E20" s="3"/>
      <c r="F20" s="30"/>
      <c r="G20" s="3"/>
      <c r="H20" s="30"/>
      <c r="I20" s="31"/>
      <c r="J20" s="31"/>
      <c r="K20" s="3"/>
      <c r="L20" s="26">
        <v>14</v>
      </c>
      <c r="M20" s="3"/>
      <c r="N20" s="3">
        <v>5</v>
      </c>
      <c r="O20" s="3"/>
      <c r="P20" s="3">
        <v>9</v>
      </c>
      <c r="Q20" s="5"/>
      <c r="R20" s="5"/>
      <c r="W20" s="53" t="e">
        <f>VLOOKUP(A20, 'Ed Parkrun'!$A$2:$E$25, 5, FALSE)</f>
        <v>#N/A</v>
      </c>
      <c r="X20" s="53" t="e">
        <f>VLOOKUP(A20, 'Falkirk Parkrun'!$A$2:$E$13, 5, FALSE)</f>
        <v>#N/A</v>
      </c>
    </row>
    <row r="21" spans="1:24" x14ac:dyDescent="0.25">
      <c r="A21" s="42" t="s">
        <v>83</v>
      </c>
      <c r="B21" s="39" t="s">
        <v>33</v>
      </c>
      <c r="C21" s="44">
        <f t="shared" si="2"/>
        <v>30</v>
      </c>
      <c r="D21" s="45">
        <f t="shared" si="3"/>
        <v>3</v>
      </c>
      <c r="E21" s="31"/>
      <c r="F21" s="3"/>
      <c r="G21" s="3"/>
      <c r="H21" s="3"/>
      <c r="I21" s="3">
        <v>5</v>
      </c>
      <c r="J21" s="3"/>
      <c r="K21" s="3"/>
      <c r="L21" s="3"/>
      <c r="M21" s="3"/>
      <c r="N21" s="3"/>
      <c r="O21" s="3"/>
      <c r="P21" s="3">
        <v>5</v>
      </c>
      <c r="Q21" s="5"/>
      <c r="R21" s="5">
        <f>IF(W21&gt;0, W21, " ")</f>
        <v>20</v>
      </c>
      <c r="W21" s="53">
        <f>VLOOKUP(A21, 'Ed Parkrun'!$A$2:$E$25, 5, FALSE)</f>
        <v>20</v>
      </c>
      <c r="X21" s="53" t="e">
        <f>VLOOKUP(A21, 'Falkirk Parkrun'!$A$2:$E$13, 5, FALSE)</f>
        <v>#N/A</v>
      </c>
    </row>
    <row r="22" spans="1:24" x14ac:dyDescent="0.25">
      <c r="A22" s="41" t="s">
        <v>21</v>
      </c>
      <c r="B22" s="39" t="s">
        <v>33</v>
      </c>
      <c r="C22" s="44">
        <f t="shared" si="2"/>
        <v>41</v>
      </c>
      <c r="D22" s="45">
        <f t="shared" si="3"/>
        <v>3</v>
      </c>
      <c r="E22" s="3"/>
      <c r="F22" s="30"/>
      <c r="G22" s="3"/>
      <c r="H22" s="30"/>
      <c r="I22" s="31"/>
      <c r="J22" s="31"/>
      <c r="K22" s="3">
        <v>7</v>
      </c>
      <c r="L22" s="3"/>
      <c r="M22" s="3"/>
      <c r="N22" s="3"/>
      <c r="O22" s="3"/>
      <c r="P22" s="3"/>
      <c r="Q22" s="5">
        <f>IF(X22&gt;0, X22, "")</f>
        <v>11</v>
      </c>
      <c r="R22" s="5">
        <f>IF(W22&gt;0, W22, " ")</f>
        <v>23</v>
      </c>
      <c r="W22" s="53">
        <f>VLOOKUP(A22, 'Ed Parkrun'!$A$2:$E$25, 5, FALSE)</f>
        <v>23</v>
      </c>
      <c r="X22" s="53">
        <f>VLOOKUP(A22, 'Falkirk Parkrun'!$A$2:$E$13, 5, FALSE)</f>
        <v>11</v>
      </c>
    </row>
    <row r="23" spans="1:24" x14ac:dyDescent="0.25">
      <c r="A23" s="56" t="s">
        <v>57</v>
      </c>
      <c r="B23" s="60" t="s">
        <v>71</v>
      </c>
      <c r="C23" s="44">
        <f t="shared" si="2"/>
        <v>43</v>
      </c>
      <c r="D23" s="45">
        <f t="shared" si="3"/>
        <v>3</v>
      </c>
      <c r="E23" s="3"/>
      <c r="F23" s="30"/>
      <c r="G23" s="3">
        <v>12</v>
      </c>
      <c r="H23" s="30"/>
      <c r="I23" s="31"/>
      <c r="J23" s="31"/>
      <c r="K23" s="3"/>
      <c r="L23" s="3"/>
      <c r="M23" s="3"/>
      <c r="N23" s="3"/>
      <c r="O23" s="3"/>
      <c r="P23" s="3"/>
      <c r="Q23" s="5">
        <f>IF(X23&gt;0, X23, "")</f>
        <v>9</v>
      </c>
      <c r="R23" s="5">
        <f>IF(W23&gt;0, W23, " ")</f>
        <v>22</v>
      </c>
      <c r="W23" s="53">
        <f>VLOOKUP(A23, 'Ed Parkrun'!$A$2:$E$25, 5, FALSE)</f>
        <v>22</v>
      </c>
      <c r="X23" s="53">
        <f>VLOOKUP(A23, 'Falkirk Parkrun'!$A$2:$E$13, 5, FALSE)</f>
        <v>9</v>
      </c>
    </row>
    <row r="24" spans="1:24" x14ac:dyDescent="0.25">
      <c r="A24" s="42"/>
      <c r="B24" s="39"/>
      <c r="C24" s="44"/>
      <c r="D24" s="45"/>
      <c r="E24" s="3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5"/>
      <c r="R24" s="5"/>
    </row>
    <row r="25" spans="1:24" x14ac:dyDescent="0.25">
      <c r="A25" s="41" t="s">
        <v>141</v>
      </c>
      <c r="B25" s="39" t="s">
        <v>142</v>
      </c>
      <c r="C25" s="44">
        <f t="shared" ref="C25:C30" si="4">IF(D25&gt;=5,SMALL(E25:V25,1)+SMALL(E25:V25,2)+SMALL(E25:V25,3)+SMALL(E25:V25,4)+SMALL(E25:V25,5),IF(D25=4,SMALL(E25:V25,1)+SMALL(E25:V25,2)+SMALL(E25:V25,3)+SMALL(E25:V25,4),IF(D25=3,SMALL(E25:V25,1)+SMALL(E25:V25,2)+SMALL(E25:V25,3),IF(D25=2,SMALL(E25:V25,1)+SMALL(E25:V25,2),IF(D25=1,SMALL(E25:V25,1),"there must be an easier way to do this")))))</f>
        <v>6</v>
      </c>
      <c r="D25" s="45">
        <f t="shared" ref="D25:D30" si="5">COUNTA(E25:S25)</f>
        <v>2</v>
      </c>
      <c r="E25" s="3"/>
      <c r="F25" s="30"/>
      <c r="G25" s="3"/>
      <c r="H25" s="30"/>
      <c r="I25" s="31"/>
      <c r="J25" s="31"/>
      <c r="K25" s="3"/>
      <c r="L25" s="26"/>
      <c r="M25" s="3"/>
      <c r="N25" s="3">
        <v>3</v>
      </c>
      <c r="O25" s="3"/>
      <c r="P25" s="3">
        <v>3</v>
      </c>
      <c r="Q25" s="5"/>
      <c r="R25" s="5"/>
      <c r="W25" s="53" t="e">
        <f>VLOOKUP(A25, 'Ed Parkrun'!$A$2:$E$25, 5, FALSE)</f>
        <v>#N/A</v>
      </c>
      <c r="X25" s="53" t="e">
        <f>VLOOKUP(A25, 'Falkirk Parkrun'!$A$2:$E$13, 5, FALSE)</f>
        <v>#N/A</v>
      </c>
    </row>
    <row r="26" spans="1:24" x14ac:dyDescent="0.25">
      <c r="A26" s="42" t="s">
        <v>55</v>
      </c>
      <c r="B26" s="39" t="s">
        <v>33</v>
      </c>
      <c r="C26" s="44">
        <f t="shared" si="4"/>
        <v>7</v>
      </c>
      <c r="D26" s="45">
        <f t="shared" si="5"/>
        <v>2</v>
      </c>
      <c r="E26" s="31"/>
      <c r="F26" s="30"/>
      <c r="G26" s="26">
        <v>6</v>
      </c>
      <c r="H26" s="30"/>
      <c r="I26" s="31"/>
      <c r="J26" s="31">
        <v>1</v>
      </c>
      <c r="K26" s="3"/>
      <c r="L26" s="3"/>
      <c r="M26" s="3"/>
      <c r="N26" s="3"/>
      <c r="O26" s="3"/>
      <c r="P26" s="3"/>
      <c r="Q26" s="5"/>
      <c r="R26" s="5"/>
      <c r="W26" s="53" t="e">
        <f>VLOOKUP(A26, 'Ed Parkrun'!$A$2:$E$25, 5, FALSE)</f>
        <v>#N/A</v>
      </c>
      <c r="X26" s="53" t="e">
        <f>VLOOKUP(A26, 'Falkirk Parkrun'!$A$2:$E$13, 5, FALSE)</f>
        <v>#N/A</v>
      </c>
    </row>
    <row r="27" spans="1:24" x14ac:dyDescent="0.25">
      <c r="A27" s="40" t="s">
        <v>7</v>
      </c>
      <c r="B27" s="5" t="s">
        <v>32</v>
      </c>
      <c r="C27" s="44">
        <f t="shared" si="4"/>
        <v>8</v>
      </c>
      <c r="D27" s="45">
        <f t="shared" si="5"/>
        <v>2</v>
      </c>
      <c r="E27" s="2">
        <v>2</v>
      </c>
      <c r="F27" s="3">
        <v>6</v>
      </c>
      <c r="G27" s="3"/>
      <c r="H27" s="3"/>
      <c r="I27" s="31"/>
      <c r="J27" s="31"/>
      <c r="K27" s="3"/>
      <c r="L27" s="3"/>
      <c r="M27" s="3"/>
      <c r="N27" s="3"/>
      <c r="O27" s="3"/>
      <c r="P27" s="3"/>
      <c r="Q27" s="5"/>
      <c r="R27" s="5"/>
      <c r="W27" s="53" t="e">
        <f>VLOOKUP(A27, 'Ed Parkrun'!$A$2:$E$25, 5, FALSE)</f>
        <v>#N/A</v>
      </c>
      <c r="X27" s="53" t="e">
        <f>VLOOKUP(A27, 'Falkirk Parkrun'!$A$2:$E$13, 5, FALSE)</f>
        <v>#N/A</v>
      </c>
    </row>
    <row r="28" spans="1:24" x14ac:dyDescent="0.25">
      <c r="A28" s="41" t="s">
        <v>76</v>
      </c>
      <c r="B28" s="39" t="s">
        <v>72</v>
      </c>
      <c r="C28" s="44">
        <f t="shared" si="4"/>
        <v>19</v>
      </c>
      <c r="D28" s="45">
        <f t="shared" si="5"/>
        <v>2</v>
      </c>
      <c r="E28" s="3"/>
      <c r="F28" s="30"/>
      <c r="G28" s="3"/>
      <c r="H28" s="30"/>
      <c r="I28" s="31"/>
      <c r="J28" s="31"/>
      <c r="K28" s="3"/>
      <c r="L28" s="3">
        <v>8</v>
      </c>
      <c r="M28" s="3"/>
      <c r="N28" s="3"/>
      <c r="O28" s="3"/>
      <c r="P28" s="3"/>
      <c r="Q28" s="5"/>
      <c r="R28" s="5">
        <f>IF(W28&gt;0, W28, " ")</f>
        <v>11</v>
      </c>
      <c r="W28" s="53">
        <f>VLOOKUP(A28, 'Ed Parkrun'!$A$2:$E$25, 5, FALSE)</f>
        <v>11</v>
      </c>
      <c r="X28" s="53" t="e">
        <f>VLOOKUP(A28, 'Falkirk Parkrun'!$A$2:$E$13, 5, FALSE)</f>
        <v>#N/A</v>
      </c>
    </row>
    <row r="29" spans="1:24" x14ac:dyDescent="0.25">
      <c r="A29" s="42" t="s">
        <v>48</v>
      </c>
      <c r="B29" s="31" t="s">
        <v>72</v>
      </c>
      <c r="C29" s="44">
        <f t="shared" si="4"/>
        <v>28</v>
      </c>
      <c r="D29" s="45">
        <f t="shared" si="5"/>
        <v>2</v>
      </c>
      <c r="E29" s="31"/>
      <c r="F29" s="30"/>
      <c r="G29" s="3">
        <v>11</v>
      </c>
      <c r="H29" s="30"/>
      <c r="I29" s="31"/>
      <c r="J29" s="31"/>
      <c r="K29" s="3"/>
      <c r="L29" s="3"/>
      <c r="M29" s="3"/>
      <c r="N29" s="3"/>
      <c r="O29" s="3"/>
      <c r="P29" s="3"/>
      <c r="Q29" s="5"/>
      <c r="R29" s="5">
        <f>IF(W29&gt;0, W29, " ")</f>
        <v>17</v>
      </c>
      <c r="W29" s="53">
        <f>VLOOKUP(A29, 'Ed Parkrun'!$A$2:$E$25, 5, FALSE)</f>
        <v>17</v>
      </c>
      <c r="X29" s="53" t="e">
        <f>VLOOKUP(A29, 'Falkirk Parkrun'!$A$2:$E$13, 5, FALSE)</f>
        <v>#N/A</v>
      </c>
    </row>
    <row r="30" spans="1:24" x14ac:dyDescent="0.25">
      <c r="A30" s="41" t="s">
        <v>78</v>
      </c>
      <c r="B30" s="39" t="s">
        <v>72</v>
      </c>
      <c r="C30" s="44">
        <f t="shared" si="4"/>
        <v>25</v>
      </c>
      <c r="D30" s="45">
        <f t="shared" si="5"/>
        <v>2</v>
      </c>
      <c r="E30" s="3"/>
      <c r="F30" s="30"/>
      <c r="G30" s="3"/>
      <c r="H30" s="30"/>
      <c r="I30" s="31"/>
      <c r="J30" s="31"/>
      <c r="K30" s="3"/>
      <c r="L30" s="3">
        <v>11</v>
      </c>
      <c r="M30" s="3"/>
      <c r="N30" s="3"/>
      <c r="O30" s="3"/>
      <c r="P30" s="3"/>
      <c r="Q30" s="5"/>
      <c r="R30" s="5">
        <f>IF(W30&gt;0, W30, " ")</f>
        <v>14</v>
      </c>
      <c r="W30" s="53">
        <f>VLOOKUP(A30, 'Ed Parkrun'!$A$2:$E$25, 5, FALSE)</f>
        <v>14</v>
      </c>
      <c r="X30" s="53" t="e">
        <f>VLOOKUP(A30, 'Falkirk Parkrun'!$A$2:$E$13, 5, FALSE)</f>
        <v>#N/A</v>
      </c>
    </row>
    <row r="31" spans="1:24" x14ac:dyDescent="0.25">
      <c r="A31" s="41"/>
      <c r="B31" s="39"/>
      <c r="C31" s="44"/>
      <c r="D31" s="45"/>
      <c r="E31" s="3"/>
      <c r="F31" s="30"/>
      <c r="G31" s="3"/>
      <c r="H31" s="30"/>
      <c r="I31" s="31"/>
      <c r="J31" s="31"/>
      <c r="K31" s="3"/>
      <c r="L31" s="26"/>
      <c r="M31" s="3"/>
      <c r="N31" s="3"/>
      <c r="O31" s="3"/>
      <c r="P31" s="3"/>
      <c r="Q31" s="5"/>
      <c r="R31" s="5"/>
    </row>
    <row r="32" spans="1:24" x14ac:dyDescent="0.25">
      <c r="A32" s="41" t="s">
        <v>117</v>
      </c>
      <c r="B32" s="39" t="s">
        <v>32</v>
      </c>
      <c r="C32" s="44">
        <f>IF(D32&gt;=5,SMALL(E32:V32,1)+SMALL(E32:V32,2)+SMALL(E32:V32,3)+SMALL(E32:V32,4)+SMALL(E32:V32,5),IF(D32=4,SMALL(E32:V32,1)+SMALL(E32:V32,2)+SMALL(E32:V32,3)+SMALL(E32:V32,4),IF(D32=3,SMALL(E32:V32,1)+SMALL(E32:V32,2)+SMALL(E32:V32,3),IF(D32=2,SMALL(E32:V32,1)+SMALL(E32:V32,2),IF(D32=1,SMALL(E32:V32,1),"there must be an easier way to do this")))))</f>
        <v>6</v>
      </c>
      <c r="D32" s="45">
        <f>COUNTA(E32:S32)</f>
        <v>1</v>
      </c>
      <c r="E32" s="3"/>
      <c r="F32" s="30"/>
      <c r="G32" s="3"/>
      <c r="H32" s="30"/>
      <c r="I32" s="31"/>
      <c r="J32" s="31"/>
      <c r="K32" s="3">
        <v>6</v>
      </c>
      <c r="L32" s="3"/>
      <c r="M32" s="3"/>
      <c r="N32" s="3"/>
      <c r="O32" s="3"/>
      <c r="P32" s="3"/>
      <c r="Q32" s="5"/>
      <c r="R32" s="5"/>
      <c r="W32" s="53" t="e">
        <f>VLOOKUP(A32, 'Ed Parkrun'!$A$2:$E$25, 5, FALSE)</f>
        <v>#N/A</v>
      </c>
      <c r="X32" s="53" t="e">
        <f>VLOOKUP(A32, 'Falkirk Parkrun'!$A$2:$E$13, 5, FALSE)</f>
        <v>#N/A</v>
      </c>
    </row>
    <row r="33" spans="1:24" x14ac:dyDescent="0.25">
      <c r="A33" s="42" t="s">
        <v>73</v>
      </c>
      <c r="B33" s="39" t="s">
        <v>32</v>
      </c>
      <c r="C33" s="44">
        <f>IF(D33&gt;=5,SMALL(E33:V33,1)+SMALL(E33:V33,2)+SMALL(E33:V33,3)+SMALL(E33:V33,4)+SMALL(E33:V33,5),IF(D33=4,SMALL(E33:V33,1)+SMALL(E33:V33,2)+SMALL(E33:V33,3)+SMALL(E33:V33,4),IF(D33=3,SMALL(E33:V33,1)+SMALL(E33:V33,2)+SMALL(E33:V33,3),IF(D33=2,SMALL(E33:V33,1)+SMALL(E33:V33,2),IF(D33=1,SMALL(E33:V33,1),"there must be an easier way to do this")))))</f>
        <v>8</v>
      </c>
      <c r="D33" s="45">
        <f>COUNTA(E33:S33)</f>
        <v>1</v>
      </c>
      <c r="E33" s="31"/>
      <c r="F33" s="30"/>
      <c r="G33" s="3">
        <v>8</v>
      </c>
      <c r="H33" s="30"/>
      <c r="I33" s="31"/>
      <c r="J33" s="31"/>
      <c r="K33" s="3"/>
      <c r="L33" s="3"/>
      <c r="M33" s="3"/>
      <c r="N33" s="3"/>
      <c r="O33" s="3"/>
      <c r="P33" s="3"/>
      <c r="Q33" s="5"/>
      <c r="R33" s="5"/>
      <c r="W33" s="53" t="e">
        <f>VLOOKUP(A33, 'Ed Parkrun'!$A$2:$E$25, 5, FALSE)</f>
        <v>#N/A</v>
      </c>
      <c r="X33" s="53" t="e">
        <f>VLOOKUP(A33, 'Falkirk Parkrun'!$A$2:$E$13, 5, FALSE)</f>
        <v>#N/A</v>
      </c>
    </row>
    <row r="34" spans="1:24" x14ac:dyDescent="0.25">
      <c r="A34" s="42" t="s">
        <v>56</v>
      </c>
      <c r="B34" s="31" t="s">
        <v>33</v>
      </c>
      <c r="C34" s="44">
        <f>IF(D34&gt;=5,SMALL(E34:V34,1)+SMALL(E34:V34,2)+SMALL(E34:V34,3)+SMALL(E34:V34,4)+SMALL(E34:V34,5),IF(D34=4,SMALL(E34:V34,1)+SMALL(E34:V34,2)+SMALL(E34:V34,3)+SMALL(E34:V34,4),IF(D34=3,SMALL(E34:V34,1)+SMALL(E34:V34,2)+SMALL(E34:V34,3),IF(D34=2,SMALL(E34:V34,1)+SMALL(E34:V34,2),IF(D34=1,SMALL(E34:V34,1),"there must be an easier way to do this")))))</f>
        <v>9</v>
      </c>
      <c r="D34" s="45">
        <f>COUNTA(E34:S34)</f>
        <v>1</v>
      </c>
      <c r="E34" s="31"/>
      <c r="F34" s="30"/>
      <c r="G34" s="3">
        <v>9</v>
      </c>
      <c r="H34" s="30"/>
      <c r="I34" s="31"/>
      <c r="J34" s="31"/>
      <c r="K34" s="3"/>
      <c r="L34" s="3"/>
      <c r="M34" s="3"/>
      <c r="N34" s="3"/>
      <c r="O34" s="3"/>
      <c r="P34" s="3"/>
      <c r="Q34" s="5"/>
      <c r="R34" s="5"/>
      <c r="W34" s="53" t="e">
        <f>VLOOKUP(A34, 'Ed Parkrun'!$A$2:$E$25, 5, FALSE)</f>
        <v>#N/A</v>
      </c>
      <c r="X34" s="53" t="e">
        <f>VLOOKUP(A34, 'Falkirk Parkrun'!$A$2:$E$13, 5, FALSE)</f>
        <v>#N/A</v>
      </c>
    </row>
    <row r="35" spans="1:24" x14ac:dyDescent="0.25">
      <c r="A35" s="56" t="s">
        <v>152</v>
      </c>
      <c r="B35" s="25"/>
      <c r="C35" s="25"/>
      <c r="D35" s="25"/>
      <c r="E35" s="25"/>
      <c r="F35" s="32"/>
      <c r="G35" s="25"/>
      <c r="H35" s="32"/>
      <c r="I35" s="33"/>
      <c r="J35" s="33"/>
      <c r="K35" s="25"/>
      <c r="L35" s="25"/>
      <c r="M35" s="25"/>
      <c r="N35" s="25"/>
      <c r="Q35" s="25"/>
      <c r="R35" s="25"/>
    </row>
    <row r="37" spans="1:24" x14ac:dyDescent="0.25">
      <c r="A37" s="7" t="s">
        <v>36</v>
      </c>
    </row>
    <row r="38" spans="1:24" x14ac:dyDescent="0.25">
      <c r="A38" s="11" t="s">
        <v>37</v>
      </c>
    </row>
    <row r="39" spans="1:24" x14ac:dyDescent="0.25">
      <c r="A39" s="7" t="s">
        <v>38</v>
      </c>
    </row>
  </sheetData>
  <sortState ref="A2:R31">
    <sortCondition descending="1" ref="D2"/>
  </sortState>
  <conditionalFormatting sqref="D36:D1048576 D2:D34">
    <cfRule type="cellIs" dxfId="6" priority="1" operator="greaterThan">
      <formula>4</formula>
    </cfRule>
  </conditionalFormatting>
  <hyperlinks>
    <hyperlink ref="A38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G17" sqref="G17"/>
    </sheetView>
  </sheetViews>
  <sheetFormatPr defaultRowHeight="15" x14ac:dyDescent="0.25"/>
  <cols>
    <col min="1" max="1" width="19.5703125" customWidth="1"/>
    <col min="2" max="2" width="19.5703125" style="15" customWidth="1"/>
    <col min="3" max="5" width="22" bestFit="1" customWidth="1"/>
    <col min="6" max="6" width="21.85546875" customWidth="1"/>
    <col min="7" max="7" width="19.42578125" bestFit="1" customWidth="1"/>
  </cols>
  <sheetData>
    <row r="1" spans="1:10" s="47" customFormat="1" ht="30" x14ac:dyDescent="0.25">
      <c r="A1" s="4" t="s">
        <v>4</v>
      </c>
      <c r="B1" s="34" t="s">
        <v>111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</row>
    <row r="2" spans="1:10" x14ac:dyDescent="0.25">
      <c r="A2" s="8" t="s">
        <v>91</v>
      </c>
      <c r="B2" s="20">
        <f>COUNTA(C2:N2)</f>
        <v>5</v>
      </c>
      <c r="C2" s="8" t="s">
        <v>90</v>
      </c>
      <c r="D2" s="8" t="s">
        <v>155</v>
      </c>
      <c r="E2" s="8" t="s">
        <v>135</v>
      </c>
      <c r="F2" s="8" t="s">
        <v>140</v>
      </c>
      <c r="G2" s="8" t="s">
        <v>154</v>
      </c>
      <c r="H2" s="8"/>
      <c r="I2" s="8"/>
      <c r="J2" s="8"/>
    </row>
    <row r="3" spans="1:10" x14ac:dyDescent="0.25">
      <c r="A3" s="13" t="s">
        <v>141</v>
      </c>
      <c r="B3" s="61">
        <f>COUNTA(C3:N3)</f>
        <v>5</v>
      </c>
      <c r="C3" s="13" t="s">
        <v>140</v>
      </c>
      <c r="D3" s="8" t="s">
        <v>157</v>
      </c>
      <c r="E3" s="8" t="s">
        <v>158</v>
      </c>
      <c r="F3" s="8" t="s">
        <v>149</v>
      </c>
      <c r="G3" s="8" t="s">
        <v>164</v>
      </c>
      <c r="H3" s="8"/>
      <c r="I3" s="8"/>
      <c r="J3" s="8"/>
    </row>
    <row r="4" spans="1:10" x14ac:dyDescent="0.25">
      <c r="A4" s="8" t="s">
        <v>39</v>
      </c>
      <c r="B4" s="20">
        <f>COUNTA(C4:N4)</f>
        <v>4</v>
      </c>
      <c r="C4" s="8" t="s">
        <v>24</v>
      </c>
      <c r="D4" s="8" t="s">
        <v>90</v>
      </c>
      <c r="E4" s="8" t="s">
        <v>128</v>
      </c>
      <c r="F4" s="8" t="s">
        <v>135</v>
      </c>
      <c r="G4" s="8"/>
      <c r="H4" s="8"/>
      <c r="I4" s="8"/>
      <c r="J4" s="8"/>
    </row>
    <row r="5" spans="1:10" x14ac:dyDescent="0.25">
      <c r="A5" s="8" t="s">
        <v>93</v>
      </c>
      <c r="B5" s="20">
        <f>COUNTA(C5:N5)</f>
        <v>4</v>
      </c>
      <c r="C5" s="8" t="s">
        <v>90</v>
      </c>
      <c r="D5" s="8" t="s">
        <v>128</v>
      </c>
      <c r="E5" s="8" t="s">
        <v>131</v>
      </c>
      <c r="F5" s="8" t="s">
        <v>135</v>
      </c>
      <c r="G5" s="8"/>
      <c r="H5" s="8"/>
      <c r="I5" s="8"/>
      <c r="J5" s="8"/>
    </row>
    <row r="6" spans="1:10" x14ac:dyDescent="0.25">
      <c r="A6" s="8" t="s">
        <v>94</v>
      </c>
      <c r="B6" s="20">
        <f>COUNTA(C6:N6)</f>
        <v>4</v>
      </c>
      <c r="C6" s="8" t="s">
        <v>90</v>
      </c>
      <c r="D6" s="8" t="s">
        <v>128</v>
      </c>
      <c r="E6" s="8" t="s">
        <v>131</v>
      </c>
      <c r="F6" s="8" t="s">
        <v>135</v>
      </c>
      <c r="G6" s="8"/>
      <c r="H6" s="8"/>
      <c r="I6" s="8"/>
      <c r="J6" s="8"/>
    </row>
    <row r="7" spans="1:10" x14ac:dyDescent="0.25">
      <c r="A7" s="8" t="s">
        <v>41</v>
      </c>
      <c r="B7" s="20">
        <f>COUNTA(C7:N7)</f>
        <v>3</v>
      </c>
      <c r="C7" s="8" t="s">
        <v>24</v>
      </c>
      <c r="D7" s="8" t="s">
        <v>128</v>
      </c>
      <c r="E7" s="8" t="s">
        <v>131</v>
      </c>
      <c r="F7" s="8"/>
      <c r="G7" s="8"/>
      <c r="H7" s="8"/>
      <c r="I7" s="8"/>
      <c r="J7" s="8"/>
    </row>
    <row r="8" spans="1:10" x14ac:dyDescent="0.25">
      <c r="A8" s="8" t="s">
        <v>89</v>
      </c>
      <c r="B8" s="20">
        <f>COUNTA(C8:N8)</f>
        <v>3</v>
      </c>
      <c r="C8" s="8" t="s">
        <v>90</v>
      </c>
      <c r="D8" s="8" t="s">
        <v>128</v>
      </c>
      <c r="E8" s="8" t="s">
        <v>131</v>
      </c>
      <c r="F8" s="8"/>
      <c r="G8" s="8"/>
      <c r="H8" s="8"/>
      <c r="I8" s="8"/>
      <c r="J8" s="8"/>
    </row>
    <row r="9" spans="1:10" x14ac:dyDescent="0.25">
      <c r="A9" s="8" t="s">
        <v>92</v>
      </c>
      <c r="B9" s="20">
        <f>COUNTA(C9:N9)</f>
        <v>3</v>
      </c>
      <c r="C9" s="8" t="s">
        <v>90</v>
      </c>
      <c r="D9" s="8" t="s">
        <v>128</v>
      </c>
      <c r="E9" s="8" t="s">
        <v>135</v>
      </c>
      <c r="F9" s="8"/>
      <c r="G9" s="8"/>
      <c r="H9" s="8"/>
      <c r="I9" s="8"/>
      <c r="J9" s="8"/>
    </row>
    <row r="10" spans="1:10" x14ac:dyDescent="0.25">
      <c r="A10" s="8" t="s">
        <v>95</v>
      </c>
      <c r="B10" s="20">
        <f>COUNTA(C10:N10)</f>
        <v>3</v>
      </c>
      <c r="C10" s="8" t="s">
        <v>90</v>
      </c>
      <c r="D10" s="8" t="s">
        <v>128</v>
      </c>
      <c r="E10" s="8" t="s">
        <v>131</v>
      </c>
      <c r="F10" s="8"/>
      <c r="G10" s="8"/>
      <c r="H10" s="8"/>
      <c r="I10" s="8"/>
      <c r="J10" s="8"/>
    </row>
    <row r="11" spans="1:10" x14ac:dyDescent="0.25">
      <c r="A11" s="8" t="s">
        <v>96</v>
      </c>
      <c r="B11" s="20">
        <f>COUNTA(C11:N11)</f>
        <v>3</v>
      </c>
      <c r="C11" s="8" t="s">
        <v>90</v>
      </c>
      <c r="D11" s="8" t="s">
        <v>128</v>
      </c>
      <c r="E11" s="8" t="s">
        <v>131</v>
      </c>
      <c r="F11" s="8"/>
      <c r="G11" s="8"/>
      <c r="H11" s="8"/>
      <c r="I11" s="8"/>
      <c r="J11" s="8"/>
    </row>
    <row r="12" spans="1:10" x14ac:dyDescent="0.25">
      <c r="A12" s="8" t="s">
        <v>98</v>
      </c>
      <c r="B12" s="20">
        <f>COUNTA(C12:N12)</f>
        <v>3</v>
      </c>
      <c r="C12" s="8" t="s">
        <v>90</v>
      </c>
      <c r="D12" s="8" t="s">
        <v>128</v>
      </c>
      <c r="E12" s="8" t="s">
        <v>131</v>
      </c>
      <c r="F12" s="8"/>
      <c r="G12" s="8"/>
      <c r="H12" s="8"/>
      <c r="I12" s="8"/>
      <c r="J12" s="8"/>
    </row>
    <row r="13" spans="1:10" x14ac:dyDescent="0.25">
      <c r="A13" s="8" t="s">
        <v>100</v>
      </c>
      <c r="B13" s="20">
        <f>COUNTA(C13:N13)</f>
        <v>3</v>
      </c>
      <c r="C13" s="8" t="s">
        <v>90</v>
      </c>
      <c r="D13" s="8" t="s">
        <v>128</v>
      </c>
      <c r="E13" s="8" t="s">
        <v>131</v>
      </c>
      <c r="F13" s="8"/>
      <c r="G13" s="8"/>
      <c r="H13" s="8"/>
      <c r="I13" s="8"/>
      <c r="J13" s="8"/>
    </row>
    <row r="14" spans="1:10" x14ac:dyDescent="0.25">
      <c r="A14" s="8" t="s">
        <v>101</v>
      </c>
      <c r="B14" s="20">
        <f>COUNTA(C14:N14)</f>
        <v>3</v>
      </c>
      <c r="C14" s="8" t="s">
        <v>90</v>
      </c>
      <c r="D14" s="8" t="s">
        <v>128</v>
      </c>
      <c r="E14" s="8" t="s">
        <v>131</v>
      </c>
      <c r="F14" s="8"/>
      <c r="G14" s="8"/>
      <c r="H14" s="8"/>
      <c r="I14" s="8"/>
      <c r="J14" s="8"/>
    </row>
    <row r="15" spans="1:10" x14ac:dyDescent="0.25">
      <c r="A15" s="8" t="s">
        <v>108</v>
      </c>
      <c r="B15" s="20">
        <f>COUNTA(C15:N15)</f>
        <v>3</v>
      </c>
      <c r="C15" s="8" t="s">
        <v>90</v>
      </c>
      <c r="D15" s="8" t="s">
        <v>128</v>
      </c>
      <c r="E15" s="8" t="s">
        <v>131</v>
      </c>
      <c r="F15" s="8"/>
      <c r="G15" s="8"/>
      <c r="H15" s="8"/>
      <c r="I15" s="8"/>
      <c r="J15" s="8"/>
    </row>
    <row r="16" spans="1:10" x14ac:dyDescent="0.25">
      <c r="A16" s="8" t="s">
        <v>105</v>
      </c>
      <c r="B16" s="20">
        <f>COUNTA(C16:N16)</f>
        <v>3</v>
      </c>
      <c r="C16" s="8" t="s">
        <v>90</v>
      </c>
      <c r="D16" s="8" t="s">
        <v>128</v>
      </c>
      <c r="E16" s="8" t="s">
        <v>131</v>
      </c>
      <c r="F16" s="8"/>
      <c r="G16" s="8"/>
      <c r="H16" s="8"/>
      <c r="I16" s="8"/>
      <c r="J16" s="8"/>
    </row>
    <row r="17" spans="1:10" x14ac:dyDescent="0.25">
      <c r="A17" s="8" t="s">
        <v>106</v>
      </c>
      <c r="B17" s="20">
        <f>COUNTA(C17:N17)</f>
        <v>3</v>
      </c>
      <c r="C17" s="8" t="s">
        <v>90</v>
      </c>
      <c r="D17" s="8" t="s">
        <v>128</v>
      </c>
      <c r="E17" s="8" t="s">
        <v>131</v>
      </c>
      <c r="F17" s="8"/>
      <c r="G17" s="8"/>
      <c r="H17" s="8"/>
      <c r="I17" s="8"/>
      <c r="J17" s="8"/>
    </row>
    <row r="18" spans="1:10" x14ac:dyDescent="0.25">
      <c r="A18" s="8" t="s">
        <v>107</v>
      </c>
      <c r="B18" s="20">
        <f>COUNTA(C18:N18)</f>
        <v>3</v>
      </c>
      <c r="C18" s="8" t="s">
        <v>90</v>
      </c>
      <c r="D18" s="8" t="s">
        <v>128</v>
      </c>
      <c r="E18" s="8" t="s">
        <v>131</v>
      </c>
      <c r="F18" s="8"/>
      <c r="G18" s="8"/>
      <c r="H18" s="8"/>
      <c r="I18" s="8"/>
      <c r="J18" s="8"/>
    </row>
    <row r="19" spans="1:10" x14ac:dyDescent="0.25">
      <c r="A19" s="13" t="s">
        <v>137</v>
      </c>
      <c r="B19" s="20">
        <f>COUNTA(C19:N19)</f>
        <v>3</v>
      </c>
      <c r="C19" s="13" t="s">
        <v>135</v>
      </c>
      <c r="D19" s="8" t="s">
        <v>140</v>
      </c>
      <c r="E19" s="8" t="s">
        <v>153</v>
      </c>
      <c r="F19" s="8"/>
      <c r="G19" s="8"/>
      <c r="H19" s="8"/>
      <c r="I19" s="8"/>
      <c r="J19" s="8"/>
    </row>
    <row r="20" spans="1:10" x14ac:dyDescent="0.25">
      <c r="A20" s="13" t="s">
        <v>44</v>
      </c>
      <c r="B20" s="20">
        <f>COUNTA(C20:N20)</f>
        <v>3</v>
      </c>
      <c r="C20" s="13" t="s">
        <v>161</v>
      </c>
      <c r="D20" s="8" t="s">
        <v>149</v>
      </c>
      <c r="E20" s="13" t="s">
        <v>162</v>
      </c>
      <c r="F20" s="8"/>
      <c r="G20" s="8"/>
      <c r="H20" s="8"/>
      <c r="I20" s="8"/>
      <c r="J20" s="8"/>
    </row>
    <row r="21" spans="1:10" x14ac:dyDescent="0.25">
      <c r="A21" s="8" t="s">
        <v>34</v>
      </c>
      <c r="B21" s="20">
        <f>COUNTA(C21:N21)</f>
        <v>2</v>
      </c>
      <c r="C21" s="8" t="s">
        <v>24</v>
      </c>
      <c r="D21" s="8" t="s">
        <v>135</v>
      </c>
      <c r="E21" s="8"/>
      <c r="F21" s="8"/>
      <c r="G21" s="8"/>
      <c r="H21" s="8"/>
      <c r="I21" s="8"/>
      <c r="J21" s="8"/>
    </row>
    <row r="22" spans="1:10" x14ac:dyDescent="0.25">
      <c r="A22" s="8" t="s">
        <v>40</v>
      </c>
      <c r="B22" s="20">
        <f>COUNTA(C22:N22)</f>
        <v>2</v>
      </c>
      <c r="C22" s="8" t="s">
        <v>24</v>
      </c>
      <c r="D22" s="8" t="s">
        <v>135</v>
      </c>
      <c r="E22" s="8"/>
      <c r="F22" s="8"/>
      <c r="G22" s="8"/>
      <c r="H22" s="8"/>
      <c r="I22" s="8"/>
      <c r="J22" s="8"/>
    </row>
    <row r="23" spans="1:10" x14ac:dyDescent="0.25">
      <c r="A23" s="8" t="s">
        <v>97</v>
      </c>
      <c r="B23" s="20">
        <f>COUNTA(C23:N23)</f>
        <v>2</v>
      </c>
      <c r="C23" s="8" t="s">
        <v>90</v>
      </c>
      <c r="D23" s="8" t="s">
        <v>128</v>
      </c>
      <c r="E23" s="8"/>
      <c r="F23" s="8"/>
      <c r="G23" s="8"/>
      <c r="H23" s="8"/>
      <c r="I23" s="8"/>
      <c r="J23" s="8"/>
    </row>
    <row r="24" spans="1:10" x14ac:dyDescent="0.25">
      <c r="A24" s="8" t="s">
        <v>102</v>
      </c>
      <c r="B24" s="20">
        <f>COUNTA(C24:N24)</f>
        <v>2</v>
      </c>
      <c r="C24" s="8" t="s">
        <v>90</v>
      </c>
      <c r="D24" s="8" t="s">
        <v>128</v>
      </c>
      <c r="E24" s="8"/>
      <c r="F24" s="8"/>
      <c r="G24" s="8"/>
      <c r="H24" s="8"/>
      <c r="I24" s="8"/>
      <c r="J24" s="8"/>
    </row>
    <row r="25" spans="1:10" x14ac:dyDescent="0.25">
      <c r="A25" s="8" t="s">
        <v>110</v>
      </c>
      <c r="B25" s="20">
        <f>COUNTA(C25:N25)</f>
        <v>2</v>
      </c>
      <c r="C25" s="8" t="s">
        <v>109</v>
      </c>
      <c r="D25" s="8" t="s">
        <v>135</v>
      </c>
      <c r="E25" s="8"/>
      <c r="F25" s="8"/>
      <c r="G25" s="8"/>
      <c r="H25" s="8"/>
      <c r="I25" s="8"/>
      <c r="J25" s="8"/>
    </row>
    <row r="26" spans="1:10" x14ac:dyDescent="0.25">
      <c r="A26" s="8" t="s">
        <v>130</v>
      </c>
      <c r="B26" s="20">
        <f>COUNTA(C26:N26)</f>
        <v>2</v>
      </c>
      <c r="C26" s="8" t="s">
        <v>90</v>
      </c>
      <c r="D26" s="8" t="s">
        <v>131</v>
      </c>
      <c r="E26" s="8"/>
      <c r="F26" s="8"/>
      <c r="G26" s="8"/>
      <c r="H26" s="8"/>
      <c r="I26" s="8"/>
      <c r="J26" s="8"/>
    </row>
    <row r="27" spans="1:10" x14ac:dyDescent="0.25">
      <c r="A27" s="13" t="s">
        <v>114</v>
      </c>
      <c r="B27" s="20">
        <f>COUNTA(C27:N27)</f>
        <v>2</v>
      </c>
      <c r="C27" s="13" t="s">
        <v>161</v>
      </c>
      <c r="D27" s="8" t="s">
        <v>149</v>
      </c>
      <c r="E27" s="8"/>
      <c r="F27" s="8"/>
      <c r="G27" s="8"/>
      <c r="H27" s="8"/>
      <c r="I27" s="8"/>
      <c r="J27" s="8"/>
    </row>
    <row r="28" spans="1:10" x14ac:dyDescent="0.25">
      <c r="A28" s="8" t="s">
        <v>99</v>
      </c>
      <c r="B28" s="20">
        <f>COUNTA(C28:N28)</f>
        <v>1</v>
      </c>
      <c r="C28" s="8" t="s">
        <v>90</v>
      </c>
      <c r="D28" s="8"/>
      <c r="E28" s="8"/>
      <c r="F28" s="8"/>
      <c r="G28" s="8"/>
      <c r="H28" s="8"/>
      <c r="I28" s="8"/>
      <c r="J28" s="8"/>
    </row>
    <row r="29" spans="1:10" x14ac:dyDescent="0.25">
      <c r="A29" s="8" t="s">
        <v>103</v>
      </c>
      <c r="B29" s="20">
        <f>COUNTA(C29:N29)</f>
        <v>1</v>
      </c>
      <c r="C29" s="8" t="s">
        <v>90</v>
      </c>
      <c r="D29" s="8"/>
      <c r="E29" s="8"/>
      <c r="F29" s="8"/>
      <c r="G29" s="8"/>
      <c r="H29" s="8"/>
      <c r="I29" s="8"/>
      <c r="J29" s="8"/>
    </row>
    <row r="30" spans="1:10" x14ac:dyDescent="0.25">
      <c r="A30" s="8" t="s">
        <v>104</v>
      </c>
      <c r="B30" s="20">
        <f>COUNTA(C30:N30)</f>
        <v>1</v>
      </c>
      <c r="C30" s="8" t="s">
        <v>90</v>
      </c>
      <c r="D30" s="8"/>
      <c r="E30" s="8"/>
      <c r="F30" s="8"/>
      <c r="G30" s="8"/>
      <c r="H30" s="8"/>
      <c r="I30" s="8"/>
      <c r="J30" s="8"/>
    </row>
    <row r="31" spans="1:10" x14ac:dyDescent="0.25">
      <c r="A31" s="8" t="s">
        <v>129</v>
      </c>
      <c r="B31" s="20">
        <f>COUNTA(C31:N31)</f>
        <v>1</v>
      </c>
      <c r="C31" s="8" t="s">
        <v>90</v>
      </c>
      <c r="D31" s="8"/>
      <c r="E31" s="8"/>
      <c r="F31" s="8"/>
      <c r="G31" s="8"/>
      <c r="H31" s="8"/>
      <c r="I31" s="8"/>
      <c r="J31" s="8"/>
    </row>
    <row r="32" spans="1:10" x14ac:dyDescent="0.25">
      <c r="A32" s="8" t="s">
        <v>132</v>
      </c>
      <c r="B32" s="20">
        <f>COUNTA(C32:N32)</f>
        <v>1</v>
      </c>
      <c r="C32" s="8" t="s">
        <v>131</v>
      </c>
      <c r="D32" s="8"/>
      <c r="E32" s="8"/>
      <c r="F32" s="8"/>
      <c r="G32" s="8"/>
      <c r="H32" s="8"/>
      <c r="I32" s="8"/>
      <c r="J32" s="8"/>
    </row>
    <row r="33" spans="1:10" x14ac:dyDescent="0.25">
      <c r="A33" s="13" t="s">
        <v>133</v>
      </c>
      <c r="B33" s="20">
        <f>COUNTA(C33:N33)</f>
        <v>1</v>
      </c>
      <c r="C33" s="13" t="s">
        <v>131</v>
      </c>
      <c r="D33" s="8"/>
      <c r="E33" s="8"/>
      <c r="F33" s="8"/>
      <c r="G33" s="8"/>
      <c r="H33" s="8"/>
      <c r="I33" s="8"/>
      <c r="J33" s="8"/>
    </row>
    <row r="34" spans="1:10" x14ac:dyDescent="0.25">
      <c r="A34" s="13" t="s">
        <v>134</v>
      </c>
      <c r="B34" s="20">
        <f>COUNTA(C34:N34)</f>
        <v>1</v>
      </c>
      <c r="C34" s="13" t="s">
        <v>131</v>
      </c>
      <c r="D34" s="8"/>
      <c r="E34" s="8"/>
      <c r="F34" s="8"/>
      <c r="G34" s="8"/>
      <c r="H34" s="8"/>
      <c r="I34" s="8"/>
      <c r="J34" s="8"/>
    </row>
    <row r="35" spans="1:10" x14ac:dyDescent="0.25">
      <c r="A35" s="13" t="s">
        <v>136</v>
      </c>
      <c r="B35" s="20">
        <f>COUNTA(C35:N35)</f>
        <v>1</v>
      </c>
      <c r="C35" s="13" t="s">
        <v>135</v>
      </c>
      <c r="D35" s="8"/>
      <c r="E35" s="8"/>
      <c r="F35" s="8"/>
      <c r="G35" s="8"/>
      <c r="H35" s="8"/>
      <c r="I35" s="8"/>
      <c r="J35" s="8"/>
    </row>
    <row r="36" spans="1:10" x14ac:dyDescent="0.25">
      <c r="A36" s="13" t="s">
        <v>138</v>
      </c>
      <c r="B36" s="20">
        <f>COUNTA(C36:N36)</f>
        <v>1</v>
      </c>
      <c r="C36" s="13" t="s">
        <v>135</v>
      </c>
      <c r="D36" s="8"/>
      <c r="E36" s="8"/>
      <c r="F36" s="8"/>
      <c r="G36" s="8"/>
      <c r="H36" s="8"/>
      <c r="I36" s="8"/>
      <c r="J36" s="8"/>
    </row>
    <row r="37" spans="1:10" x14ac:dyDescent="0.25">
      <c r="A37" s="13" t="s">
        <v>139</v>
      </c>
      <c r="B37" s="20">
        <f>COUNTA(C37:N37)</f>
        <v>1</v>
      </c>
      <c r="C37" s="13" t="s">
        <v>135</v>
      </c>
      <c r="D37" s="8"/>
      <c r="E37" s="8"/>
      <c r="F37" s="8"/>
      <c r="G37" s="8"/>
      <c r="H37" s="8"/>
      <c r="I37" s="8"/>
      <c r="J37" s="8"/>
    </row>
    <row r="38" spans="1:10" x14ac:dyDescent="0.25">
      <c r="A38" s="13" t="s">
        <v>159</v>
      </c>
      <c r="B38" s="20">
        <f>COUNTA(C38:N38)</f>
        <v>1</v>
      </c>
      <c r="C38" s="13" t="s">
        <v>149</v>
      </c>
      <c r="D38" s="8"/>
      <c r="E38" s="8"/>
      <c r="F38" s="8"/>
      <c r="G38" s="8"/>
      <c r="H38" s="8"/>
      <c r="I38" s="8"/>
      <c r="J38" s="8"/>
    </row>
    <row r="39" spans="1:10" x14ac:dyDescent="0.25">
      <c r="A39" s="50"/>
    </row>
    <row r="40" spans="1:10" x14ac:dyDescent="0.25">
      <c r="A40" t="s">
        <v>42</v>
      </c>
    </row>
    <row r="42" spans="1:10" x14ac:dyDescent="0.25">
      <c r="A42" s="7" t="s">
        <v>36</v>
      </c>
      <c r="B42" s="35"/>
    </row>
    <row r="43" spans="1:10" x14ac:dyDescent="0.25">
      <c r="A43" s="11" t="s">
        <v>37</v>
      </c>
      <c r="B43" s="46"/>
    </row>
    <row r="44" spans="1:10" x14ac:dyDescent="0.25">
      <c r="A44" s="7" t="s">
        <v>38</v>
      </c>
      <c r="B44" s="35"/>
    </row>
  </sheetData>
  <sortState ref="A2:J38">
    <sortCondition descending="1" ref="B2"/>
  </sortState>
  <conditionalFormatting sqref="B2:B1048576">
    <cfRule type="cellIs" dxfId="5" priority="1" operator="greaterThan">
      <formula>2</formula>
    </cfRule>
  </conditionalFormatting>
  <hyperlinks>
    <hyperlink ref="A4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G26" sqref="G26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7" max="7" width="50.140625" bestFit="1" customWidth="1"/>
  </cols>
  <sheetData>
    <row r="1" spans="1:7" x14ac:dyDescent="0.25">
      <c r="A1" s="4" t="s">
        <v>0</v>
      </c>
      <c r="B1" s="4" t="s">
        <v>1</v>
      </c>
      <c r="C1" s="4" t="s">
        <v>77</v>
      </c>
      <c r="D1" s="4" t="s">
        <v>2</v>
      </c>
      <c r="E1" s="4" t="s">
        <v>143</v>
      </c>
    </row>
    <row r="2" spans="1:7" x14ac:dyDescent="0.25">
      <c r="A2" s="8" t="s">
        <v>30</v>
      </c>
      <c r="B2" s="9">
        <v>1.2870370370370372E-2</v>
      </c>
      <c r="C2" s="9">
        <f t="shared" ref="C2:C13" si="0">B2/$G$11</f>
        <v>4.1517323775388301E-3</v>
      </c>
      <c r="D2" s="10">
        <v>41398</v>
      </c>
      <c r="E2" s="8">
        <v>1</v>
      </c>
      <c r="G2" s="7" t="s">
        <v>36</v>
      </c>
    </row>
    <row r="3" spans="1:7" x14ac:dyDescent="0.25">
      <c r="A3" s="8" t="s">
        <v>74</v>
      </c>
      <c r="B3" s="9">
        <v>1.2893518518518519E-2</v>
      </c>
      <c r="C3" s="9">
        <f t="shared" si="0"/>
        <v>4.1591995221027479E-3</v>
      </c>
      <c r="D3" s="10">
        <v>41398</v>
      </c>
      <c r="E3" s="8">
        <v>2</v>
      </c>
      <c r="G3" s="12" t="s">
        <v>37</v>
      </c>
    </row>
    <row r="4" spans="1:7" x14ac:dyDescent="0.25">
      <c r="A4" s="8" t="s">
        <v>120</v>
      </c>
      <c r="B4" s="9">
        <v>1.3634259259259257E-2</v>
      </c>
      <c r="C4" s="9">
        <f t="shared" si="0"/>
        <v>4.3981481481481476E-3</v>
      </c>
      <c r="D4" s="10">
        <v>41461</v>
      </c>
      <c r="E4" s="8">
        <v>3</v>
      </c>
      <c r="G4" s="7" t="s">
        <v>38</v>
      </c>
    </row>
    <row r="5" spans="1:7" x14ac:dyDescent="0.25">
      <c r="A5" s="8" t="s">
        <v>12</v>
      </c>
      <c r="B5" s="9">
        <v>1.3657407407407408E-2</v>
      </c>
      <c r="C5" s="9">
        <f t="shared" si="0"/>
        <v>4.4056152927120671E-3</v>
      </c>
      <c r="D5" s="10">
        <v>41461</v>
      </c>
      <c r="E5" s="8">
        <v>4</v>
      </c>
      <c r="G5" s="7"/>
    </row>
    <row r="6" spans="1:7" x14ac:dyDescent="0.25">
      <c r="A6" s="13" t="s">
        <v>9</v>
      </c>
      <c r="B6" s="9">
        <v>1.3900462962962962E-2</v>
      </c>
      <c r="C6" s="29">
        <f t="shared" si="0"/>
        <v>4.4840203106332136E-3</v>
      </c>
      <c r="D6" s="10">
        <v>41440</v>
      </c>
      <c r="E6" s="8">
        <v>5</v>
      </c>
      <c r="G6" s="7"/>
    </row>
    <row r="7" spans="1:7" x14ac:dyDescent="0.25">
      <c r="A7" s="13" t="s">
        <v>147</v>
      </c>
      <c r="B7" s="9">
        <v>1.4166666666666666E-2</v>
      </c>
      <c r="C7" s="29">
        <f t="shared" si="0"/>
        <v>4.5698924731182788E-3</v>
      </c>
      <c r="D7" s="10">
        <v>41475</v>
      </c>
      <c r="E7" s="8">
        <v>6</v>
      </c>
      <c r="G7" s="7"/>
    </row>
    <row r="8" spans="1:7" x14ac:dyDescent="0.25">
      <c r="A8" s="13" t="s">
        <v>75</v>
      </c>
      <c r="B8" s="9">
        <v>1.4965277777777779E-2</v>
      </c>
      <c r="C8" s="29">
        <f t="shared" si="0"/>
        <v>4.827508960573477E-3</v>
      </c>
      <c r="D8" s="10">
        <v>41489</v>
      </c>
      <c r="E8" s="8">
        <v>7</v>
      </c>
    </row>
    <row r="9" spans="1:7" x14ac:dyDescent="0.25">
      <c r="A9" s="13" t="s">
        <v>35</v>
      </c>
      <c r="B9" s="9">
        <v>1.5486111111111112E-2</v>
      </c>
      <c r="C9" s="29">
        <f t="shared" si="0"/>
        <v>4.9955197132616489E-3</v>
      </c>
      <c r="D9" s="10">
        <v>41454</v>
      </c>
      <c r="E9" s="8">
        <v>8</v>
      </c>
    </row>
    <row r="10" spans="1:7" x14ac:dyDescent="0.25">
      <c r="A10" s="13" t="s">
        <v>57</v>
      </c>
      <c r="B10" s="9">
        <v>1.7465277777777777E-2</v>
      </c>
      <c r="C10" s="29">
        <f t="shared" si="0"/>
        <v>5.6339605734767022E-3</v>
      </c>
      <c r="D10" s="10">
        <v>41461</v>
      </c>
      <c r="E10" s="8">
        <v>9</v>
      </c>
    </row>
    <row r="11" spans="1:7" x14ac:dyDescent="0.25">
      <c r="A11" s="13" t="s">
        <v>126</v>
      </c>
      <c r="B11" s="9">
        <v>1.7662037037037035E-2</v>
      </c>
      <c r="C11" s="29">
        <f t="shared" si="0"/>
        <v>5.6974313022700113E-3</v>
      </c>
      <c r="D11" s="10">
        <v>41447</v>
      </c>
      <c r="E11" s="8">
        <v>10</v>
      </c>
      <c r="G11">
        <v>3.1</v>
      </c>
    </row>
    <row r="12" spans="1:7" x14ac:dyDescent="0.25">
      <c r="A12" s="13" t="s">
        <v>21</v>
      </c>
      <c r="B12" s="9">
        <v>1.8043981481481484E-2</v>
      </c>
      <c r="C12" s="29">
        <f t="shared" si="0"/>
        <v>5.8206391875746718E-3</v>
      </c>
      <c r="D12" s="63">
        <v>41447</v>
      </c>
      <c r="E12" s="8">
        <v>11</v>
      </c>
    </row>
    <row r="13" spans="1:7" x14ac:dyDescent="0.25">
      <c r="A13" s="8" t="s">
        <v>22</v>
      </c>
      <c r="B13" s="9">
        <v>2.3402777777777783E-2</v>
      </c>
      <c r="C13" s="9">
        <f t="shared" si="0"/>
        <v>7.549283154121865E-3</v>
      </c>
      <c r="D13" s="10">
        <v>41398</v>
      </c>
      <c r="E13" s="8">
        <v>12</v>
      </c>
    </row>
    <row r="17" spans="1:5" x14ac:dyDescent="0.25">
      <c r="A17" s="4" t="s">
        <v>0</v>
      </c>
      <c r="B17" s="4" t="s">
        <v>1</v>
      </c>
      <c r="C17" s="4" t="s">
        <v>77</v>
      </c>
      <c r="D17" s="4" t="s">
        <v>2</v>
      </c>
      <c r="E17" s="4" t="s">
        <v>143</v>
      </c>
    </row>
    <row r="18" spans="1:5" x14ac:dyDescent="0.25">
      <c r="A18" s="8" t="s">
        <v>81</v>
      </c>
      <c r="B18" s="9">
        <v>1.3599537037037037E-2</v>
      </c>
      <c r="C18" s="29">
        <f t="shared" ref="C18:C26" si="1">B18/$G$11</f>
        <v>4.3869474313022695E-3</v>
      </c>
      <c r="D18" s="10">
        <v>41433</v>
      </c>
      <c r="E18" s="8">
        <v>1</v>
      </c>
    </row>
    <row r="19" spans="1:5" x14ac:dyDescent="0.25">
      <c r="A19" s="8" t="s">
        <v>20</v>
      </c>
      <c r="B19" s="9">
        <v>1.4409722222222221E-2</v>
      </c>
      <c r="C19" s="29">
        <f t="shared" si="1"/>
        <v>4.6482974910394262E-3</v>
      </c>
      <c r="D19" s="10">
        <v>41433</v>
      </c>
      <c r="E19" s="8">
        <v>2</v>
      </c>
    </row>
    <row r="20" spans="1:5" x14ac:dyDescent="0.25">
      <c r="A20" s="8" t="s">
        <v>51</v>
      </c>
      <c r="B20" s="9">
        <v>1.511574074074074E-2</v>
      </c>
      <c r="C20" s="9">
        <f t="shared" si="1"/>
        <v>4.8760454002389486E-3</v>
      </c>
      <c r="D20" s="10">
        <v>41398</v>
      </c>
      <c r="E20" s="8">
        <v>3</v>
      </c>
    </row>
    <row r="21" spans="1:5" x14ac:dyDescent="0.25">
      <c r="A21" s="8" t="s">
        <v>127</v>
      </c>
      <c r="B21" s="9">
        <v>1.5173611111111112E-2</v>
      </c>
      <c r="C21" s="29">
        <f t="shared" si="1"/>
        <v>4.8947132616487454E-3</v>
      </c>
      <c r="D21" s="10">
        <v>41475</v>
      </c>
      <c r="E21" s="8">
        <v>4</v>
      </c>
    </row>
    <row r="22" spans="1:5" x14ac:dyDescent="0.25">
      <c r="A22" s="8" t="s">
        <v>85</v>
      </c>
      <c r="B22" s="9">
        <v>1.5277777777777777E-2</v>
      </c>
      <c r="C22" s="9">
        <f t="shared" si="1"/>
        <v>4.9283154121863796E-3</v>
      </c>
      <c r="D22" s="10">
        <v>41405</v>
      </c>
      <c r="E22" s="8">
        <v>5</v>
      </c>
    </row>
    <row r="23" spans="1:5" x14ac:dyDescent="0.25">
      <c r="A23" s="13" t="s">
        <v>29</v>
      </c>
      <c r="B23" s="9">
        <v>1.5532407407407406E-2</v>
      </c>
      <c r="C23" s="29">
        <f t="shared" si="1"/>
        <v>5.0104540023894854E-3</v>
      </c>
      <c r="D23" s="10">
        <v>41461</v>
      </c>
      <c r="E23" s="8">
        <v>6</v>
      </c>
    </row>
    <row r="24" spans="1:5" x14ac:dyDescent="0.25">
      <c r="A24" s="8" t="s">
        <v>43</v>
      </c>
      <c r="B24" s="9">
        <v>1.6875000000000001E-2</v>
      </c>
      <c r="C24" s="9">
        <f t="shared" si="1"/>
        <v>5.4435483870967742E-3</v>
      </c>
      <c r="D24" s="10">
        <v>41398</v>
      </c>
      <c r="E24" s="8">
        <v>7</v>
      </c>
    </row>
    <row r="25" spans="1:5" x14ac:dyDescent="0.25">
      <c r="A25" s="13" t="s">
        <v>124</v>
      </c>
      <c r="B25" s="9">
        <v>1.8032407407407407E-2</v>
      </c>
      <c r="C25" s="29">
        <f t="shared" si="1"/>
        <v>5.8169056152927116E-3</v>
      </c>
      <c r="D25" s="10">
        <v>41299</v>
      </c>
      <c r="E25" s="8">
        <v>8</v>
      </c>
    </row>
    <row r="26" spans="1:5" x14ac:dyDescent="0.25">
      <c r="A26" s="13" t="s">
        <v>23</v>
      </c>
      <c r="B26" s="9">
        <v>2.3032407407407404E-2</v>
      </c>
      <c r="C26" s="29">
        <f t="shared" si="1"/>
        <v>7.4298088410991621E-3</v>
      </c>
      <c r="D26" s="10">
        <v>41433</v>
      </c>
      <c r="E26" s="8">
        <v>9</v>
      </c>
    </row>
  </sheetData>
  <sortState ref="A2:E13">
    <sortCondition ref="B2"/>
  </sortState>
  <conditionalFormatting sqref="A16 A1:A13 A18:A1048576">
    <cfRule type="duplicateValues" dxfId="4" priority="2"/>
  </conditionalFormatting>
  <conditionalFormatting sqref="A17">
    <cfRule type="duplicateValues" dxfId="3" priority="1"/>
  </conditionalFormatting>
  <hyperlinks>
    <hyperlink ref="G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9" sqref="H9"/>
    </sheetView>
  </sheetViews>
  <sheetFormatPr defaultRowHeight="15" x14ac:dyDescent="0.2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10" x14ac:dyDescent="0.25">
      <c r="A1" s="4" t="s">
        <v>0</v>
      </c>
      <c r="B1" s="4" t="s">
        <v>1</v>
      </c>
      <c r="C1" s="4" t="s">
        <v>77</v>
      </c>
      <c r="D1" s="4" t="s">
        <v>2</v>
      </c>
      <c r="E1" s="51" t="s">
        <v>143</v>
      </c>
    </row>
    <row r="2" spans="1:10" x14ac:dyDescent="0.25">
      <c r="A2" s="13" t="s">
        <v>5</v>
      </c>
      <c r="B2" s="9">
        <v>1.1886574074074075E-2</v>
      </c>
      <c r="C2" s="9">
        <f t="shared" ref="C2:C25" si="0">B2/$H$16</f>
        <v>3.8343787335722822E-3</v>
      </c>
      <c r="D2" s="10">
        <v>41349</v>
      </c>
      <c r="E2" s="8">
        <v>1</v>
      </c>
      <c r="H2" s="7" t="s">
        <v>36</v>
      </c>
    </row>
    <row r="3" spans="1:10" x14ac:dyDescent="0.25">
      <c r="A3" s="13" t="s">
        <v>30</v>
      </c>
      <c r="B3" s="9">
        <v>1.2407407407407409E-2</v>
      </c>
      <c r="C3" s="9">
        <f t="shared" si="0"/>
        <v>4.0023894862604541E-3</v>
      </c>
      <c r="D3" s="10">
        <v>41482</v>
      </c>
      <c r="E3" s="8">
        <v>2</v>
      </c>
      <c r="H3" s="11" t="s">
        <v>37</v>
      </c>
    </row>
    <row r="4" spans="1:10" x14ac:dyDescent="0.25">
      <c r="A4" s="8" t="s">
        <v>74</v>
      </c>
      <c r="B4" s="9">
        <v>1.2951388888888887E-2</v>
      </c>
      <c r="C4" s="29">
        <f t="shared" si="0"/>
        <v>4.1778673835125438E-3</v>
      </c>
      <c r="D4" s="10">
        <v>41440</v>
      </c>
      <c r="E4" s="8">
        <v>3</v>
      </c>
      <c r="H4" s="7" t="s">
        <v>38</v>
      </c>
    </row>
    <row r="5" spans="1:10" x14ac:dyDescent="0.25">
      <c r="A5" s="13" t="s">
        <v>79</v>
      </c>
      <c r="B5" s="9">
        <v>1.2962962962962963E-2</v>
      </c>
      <c r="C5" s="29">
        <f t="shared" si="0"/>
        <v>4.181600955794504E-3</v>
      </c>
      <c r="D5" s="10">
        <v>41405</v>
      </c>
      <c r="E5" s="8">
        <v>4</v>
      </c>
    </row>
    <row r="6" spans="1:10" x14ac:dyDescent="0.25">
      <c r="A6" s="8" t="s">
        <v>120</v>
      </c>
      <c r="B6" s="9">
        <v>1.3043981481481483E-2</v>
      </c>
      <c r="C6" s="29">
        <f t="shared" si="0"/>
        <v>4.2077359617682204E-3</v>
      </c>
      <c r="D6" s="10">
        <v>41433</v>
      </c>
      <c r="E6" s="8">
        <v>5</v>
      </c>
    </row>
    <row r="7" spans="1:10" x14ac:dyDescent="0.25">
      <c r="A7" s="13" t="s">
        <v>9</v>
      </c>
      <c r="B7" s="9">
        <v>1.3784722222222224E-2</v>
      </c>
      <c r="C7" s="9">
        <f t="shared" si="0"/>
        <v>4.4466845878136209E-3</v>
      </c>
      <c r="D7" s="10">
        <v>41363</v>
      </c>
      <c r="E7" s="8">
        <v>6</v>
      </c>
    </row>
    <row r="8" spans="1:10" x14ac:dyDescent="0.25">
      <c r="A8" s="13" t="s">
        <v>15</v>
      </c>
      <c r="B8" s="9">
        <v>1.3854166666666666E-2</v>
      </c>
      <c r="C8" s="29">
        <f t="shared" si="0"/>
        <v>4.4690860215053762E-3</v>
      </c>
      <c r="D8" s="10">
        <v>41482</v>
      </c>
      <c r="E8" s="8">
        <v>7</v>
      </c>
    </row>
    <row r="9" spans="1:10" x14ac:dyDescent="0.25">
      <c r="A9" s="13" t="s">
        <v>13</v>
      </c>
      <c r="B9" s="9">
        <v>1.4143518518518519E-2</v>
      </c>
      <c r="C9" s="29">
        <f t="shared" si="0"/>
        <v>4.562425328554361E-3</v>
      </c>
      <c r="D9" s="10">
        <v>41391</v>
      </c>
      <c r="E9" s="8">
        <v>8</v>
      </c>
    </row>
    <row r="10" spans="1:10" x14ac:dyDescent="0.25">
      <c r="A10" s="8" t="s">
        <v>19</v>
      </c>
      <c r="B10" s="9">
        <v>1.4155092592592592E-2</v>
      </c>
      <c r="C10" s="9">
        <f t="shared" si="0"/>
        <v>4.5661589008363203E-3</v>
      </c>
      <c r="D10" s="10">
        <v>41342</v>
      </c>
      <c r="E10" s="8">
        <v>9</v>
      </c>
    </row>
    <row r="11" spans="1:10" x14ac:dyDescent="0.25">
      <c r="A11" s="13" t="s">
        <v>45</v>
      </c>
      <c r="B11" s="9">
        <v>1.4189814814814815E-2</v>
      </c>
      <c r="C11" s="29">
        <f t="shared" si="0"/>
        <v>4.5773596176821984E-3</v>
      </c>
      <c r="D11" s="10">
        <v>41447</v>
      </c>
      <c r="E11" s="8">
        <v>10</v>
      </c>
    </row>
    <row r="12" spans="1:10" x14ac:dyDescent="0.25">
      <c r="A12" s="13" t="s">
        <v>76</v>
      </c>
      <c r="B12" s="9">
        <v>1.4236111111111111E-2</v>
      </c>
      <c r="C12" s="9">
        <f t="shared" si="0"/>
        <v>4.5922939068100358E-3</v>
      </c>
      <c r="D12" s="10">
        <v>41384</v>
      </c>
      <c r="E12" s="8">
        <v>11</v>
      </c>
    </row>
    <row r="13" spans="1:10" x14ac:dyDescent="0.25">
      <c r="A13" s="8" t="s">
        <v>75</v>
      </c>
      <c r="B13" s="9">
        <v>1.4282407407407409E-2</v>
      </c>
      <c r="C13" s="29">
        <f t="shared" si="0"/>
        <v>4.6072281959378732E-3</v>
      </c>
      <c r="D13" s="10">
        <v>41426</v>
      </c>
      <c r="E13" s="8">
        <v>12</v>
      </c>
    </row>
    <row r="14" spans="1:10" x14ac:dyDescent="0.25">
      <c r="A14" s="13" t="s">
        <v>14</v>
      </c>
      <c r="B14" s="9">
        <v>1.4664351851851852E-2</v>
      </c>
      <c r="C14" s="9">
        <f t="shared" si="0"/>
        <v>4.7304360812425329E-3</v>
      </c>
      <c r="D14" s="10">
        <v>41384</v>
      </c>
      <c r="E14" s="8">
        <v>13</v>
      </c>
    </row>
    <row r="15" spans="1:10" x14ac:dyDescent="0.25">
      <c r="A15" s="13" t="s">
        <v>78</v>
      </c>
      <c r="B15" s="9">
        <v>1.5092592592592593E-2</v>
      </c>
      <c r="C15" s="9">
        <f t="shared" si="0"/>
        <v>4.8685782556750299E-3</v>
      </c>
      <c r="D15" s="10">
        <v>41384</v>
      </c>
      <c r="E15" s="8">
        <v>14</v>
      </c>
    </row>
    <row r="16" spans="1:10" x14ac:dyDescent="0.25">
      <c r="A16" s="13" t="s">
        <v>46</v>
      </c>
      <c r="B16" s="9">
        <v>1.5150462962962963E-2</v>
      </c>
      <c r="C16" s="29">
        <f t="shared" si="0"/>
        <v>4.8872461170848267E-3</v>
      </c>
      <c r="D16" s="10">
        <v>41412</v>
      </c>
      <c r="E16" s="8">
        <v>15</v>
      </c>
      <c r="H16">
        <v>3.1</v>
      </c>
      <c r="J16" s="14"/>
    </row>
    <row r="17" spans="1:10" x14ac:dyDescent="0.25">
      <c r="A17" s="13" t="s">
        <v>35</v>
      </c>
      <c r="B17" s="9">
        <v>1.5231481481481483E-2</v>
      </c>
      <c r="C17" s="29">
        <f t="shared" si="0"/>
        <v>4.913381123058543E-3</v>
      </c>
      <c r="D17" s="10">
        <v>41447</v>
      </c>
      <c r="E17" s="8">
        <v>16</v>
      </c>
      <c r="H17" s="14"/>
      <c r="J17" s="14"/>
    </row>
    <row r="18" spans="1:10" x14ac:dyDescent="0.25">
      <c r="A18" s="13" t="s">
        <v>48</v>
      </c>
      <c r="B18" s="9">
        <v>1.5578703703703704E-2</v>
      </c>
      <c r="C18" s="9">
        <f t="shared" si="0"/>
        <v>5.0253882915173237E-3</v>
      </c>
      <c r="D18" s="10">
        <v>41377</v>
      </c>
      <c r="E18" s="8">
        <v>17</v>
      </c>
      <c r="H18" s="14"/>
      <c r="J18" s="14"/>
    </row>
    <row r="19" spans="1:10" x14ac:dyDescent="0.25">
      <c r="A19" s="13" t="s">
        <v>148</v>
      </c>
      <c r="B19" s="9">
        <v>1.5856481481481482E-2</v>
      </c>
      <c r="C19" s="9">
        <f t="shared" si="0"/>
        <v>5.1149940262843491E-3</v>
      </c>
      <c r="D19" s="10">
        <v>41461</v>
      </c>
      <c r="E19" s="8">
        <v>18</v>
      </c>
      <c r="H19" s="14"/>
      <c r="J19" s="14"/>
    </row>
    <row r="20" spans="1:10" x14ac:dyDescent="0.25">
      <c r="A20" s="8" t="s">
        <v>3</v>
      </c>
      <c r="B20" s="9">
        <v>1.5891203703703703E-2</v>
      </c>
      <c r="C20" s="9">
        <f t="shared" si="0"/>
        <v>5.1261947431302263E-3</v>
      </c>
      <c r="D20" s="10">
        <v>41335</v>
      </c>
      <c r="E20" s="8">
        <v>19</v>
      </c>
    </row>
    <row r="21" spans="1:10" x14ac:dyDescent="0.25">
      <c r="A21" s="13" t="s">
        <v>83</v>
      </c>
      <c r="B21" s="9">
        <v>1.5983796296296295E-2</v>
      </c>
      <c r="C21" s="29">
        <f t="shared" si="0"/>
        <v>5.1560633213859012E-3</v>
      </c>
      <c r="D21" s="10">
        <v>41412</v>
      </c>
      <c r="E21" s="8">
        <v>20</v>
      </c>
    </row>
    <row r="22" spans="1:10" x14ac:dyDescent="0.25">
      <c r="A22" s="13" t="s">
        <v>16</v>
      </c>
      <c r="B22" s="9">
        <v>1.6180555555555556E-2</v>
      </c>
      <c r="C22" s="9">
        <f t="shared" si="0"/>
        <v>5.2195340501792111E-3</v>
      </c>
      <c r="D22" s="10">
        <v>41349</v>
      </c>
      <c r="E22" s="8">
        <v>21</v>
      </c>
    </row>
    <row r="23" spans="1:10" x14ac:dyDescent="0.25">
      <c r="A23" s="13" t="s">
        <v>57</v>
      </c>
      <c r="B23" s="9">
        <v>1.6562500000000001E-2</v>
      </c>
      <c r="C23" s="29">
        <f t="shared" si="0"/>
        <v>5.3427419354838707E-3</v>
      </c>
      <c r="D23" s="10">
        <v>41426</v>
      </c>
      <c r="E23" s="8">
        <v>22</v>
      </c>
    </row>
    <row r="24" spans="1:10" x14ac:dyDescent="0.25">
      <c r="A24" s="8" t="s">
        <v>21</v>
      </c>
      <c r="B24" s="9">
        <v>1.8124999999999999E-2</v>
      </c>
      <c r="C24" s="9">
        <f t="shared" si="0"/>
        <v>5.8467741935483864E-3</v>
      </c>
      <c r="D24" s="10">
        <v>41342</v>
      </c>
      <c r="E24" s="8">
        <v>23</v>
      </c>
    </row>
    <row r="25" spans="1:10" x14ac:dyDescent="0.25">
      <c r="A25" s="13" t="s">
        <v>22</v>
      </c>
      <c r="B25" s="9">
        <v>2.1979166666666664E-2</v>
      </c>
      <c r="C25" s="29">
        <f t="shared" si="0"/>
        <v>7.0900537634408589E-3</v>
      </c>
      <c r="D25" s="10">
        <v>41391</v>
      </c>
      <c r="E25" s="8">
        <v>24</v>
      </c>
    </row>
    <row r="28" spans="1:10" x14ac:dyDescent="0.25">
      <c r="A28" s="4" t="s">
        <v>0</v>
      </c>
      <c r="B28" s="4" t="s">
        <v>1</v>
      </c>
      <c r="C28" s="4" t="s">
        <v>77</v>
      </c>
      <c r="D28" s="4" t="s">
        <v>2</v>
      </c>
      <c r="E28" s="4" t="s">
        <v>143</v>
      </c>
    </row>
    <row r="29" spans="1:10" x14ac:dyDescent="0.25">
      <c r="A29" s="13" t="s">
        <v>26</v>
      </c>
      <c r="B29" s="9">
        <v>1.2129629629629629E-2</v>
      </c>
      <c r="C29" s="29">
        <f t="shared" ref="C29:C36" si="1">B29/$H$16</f>
        <v>3.9127837514934287E-3</v>
      </c>
      <c r="D29" s="10">
        <v>41482</v>
      </c>
      <c r="E29" s="8">
        <v>1</v>
      </c>
    </row>
    <row r="30" spans="1:10" x14ac:dyDescent="0.25">
      <c r="A30" s="13" t="s">
        <v>81</v>
      </c>
      <c r="B30" s="9">
        <v>1.3182870370370371E-2</v>
      </c>
      <c r="C30" s="9">
        <f t="shared" si="1"/>
        <v>4.2525388291517327E-3</v>
      </c>
      <c r="D30" s="10">
        <v>41363</v>
      </c>
      <c r="E30" s="8">
        <v>2</v>
      </c>
    </row>
    <row r="31" spans="1:10" x14ac:dyDescent="0.25">
      <c r="A31" s="13" t="s">
        <v>47</v>
      </c>
      <c r="B31" s="9">
        <v>1.4432870370370372E-2</v>
      </c>
      <c r="C31" s="9">
        <f t="shared" si="1"/>
        <v>4.6557646356033457E-3</v>
      </c>
      <c r="D31" s="10">
        <v>41489</v>
      </c>
      <c r="E31" s="8">
        <v>3</v>
      </c>
    </row>
    <row r="32" spans="1:10" x14ac:dyDescent="0.25">
      <c r="A32" s="13" t="s">
        <v>20</v>
      </c>
      <c r="B32" s="9">
        <v>1.4687499999999999E-2</v>
      </c>
      <c r="C32" s="29">
        <f t="shared" si="1"/>
        <v>4.7379032258064516E-3</v>
      </c>
      <c r="D32" s="10">
        <v>41391</v>
      </c>
      <c r="E32" s="8">
        <v>4</v>
      </c>
    </row>
    <row r="33" spans="1:5" x14ac:dyDescent="0.25">
      <c r="A33" s="13" t="s">
        <v>29</v>
      </c>
      <c r="B33" s="9">
        <v>1.539351851851852E-2</v>
      </c>
      <c r="C33" s="29">
        <f t="shared" si="1"/>
        <v>4.965651135005974E-3</v>
      </c>
      <c r="D33" s="10">
        <v>41447</v>
      </c>
      <c r="E33" s="8">
        <v>5</v>
      </c>
    </row>
    <row r="34" spans="1:5" x14ac:dyDescent="0.25">
      <c r="A34" s="13" t="s">
        <v>43</v>
      </c>
      <c r="B34" s="9">
        <v>1.6249999999999997E-2</v>
      </c>
      <c r="C34" s="29">
        <f t="shared" si="1"/>
        <v>5.2419354838709664E-3</v>
      </c>
      <c r="D34" s="10">
        <v>41391</v>
      </c>
      <c r="E34" s="8">
        <v>6</v>
      </c>
    </row>
    <row r="35" spans="1:5" x14ac:dyDescent="0.25">
      <c r="A35" s="13" t="s">
        <v>44</v>
      </c>
      <c r="B35" s="9">
        <v>1.7731481481481483E-2</v>
      </c>
      <c r="C35" s="9">
        <f t="shared" si="1"/>
        <v>5.7198327359617683E-3</v>
      </c>
      <c r="D35" s="10">
        <v>41349</v>
      </c>
      <c r="E35" s="8">
        <v>7</v>
      </c>
    </row>
    <row r="36" spans="1:5" x14ac:dyDescent="0.25">
      <c r="A36" s="8" t="s">
        <v>23</v>
      </c>
      <c r="B36" s="9">
        <v>2.6539351851851852E-2</v>
      </c>
      <c r="C36" s="9">
        <f t="shared" si="1"/>
        <v>8.5610812425328548E-3</v>
      </c>
      <c r="D36" s="10">
        <v>41342</v>
      </c>
      <c r="E36" s="8">
        <v>8</v>
      </c>
    </row>
  </sheetData>
  <sortState ref="A29:E36">
    <sortCondition ref="B29"/>
  </sortState>
  <conditionalFormatting sqref="A29:A1048576 A1:A27">
    <cfRule type="duplicateValues" dxfId="2" priority="2"/>
  </conditionalFormatting>
  <conditionalFormatting sqref="A28">
    <cfRule type="duplicateValues" dxfId="1" priority="1"/>
  </conditionalFormatting>
  <hyperlinks>
    <hyperlink ref="H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10" sqref="G10"/>
    </sheetView>
  </sheetViews>
  <sheetFormatPr defaultRowHeight="15" x14ac:dyDescent="0.2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 x14ac:dyDescent="0.25">
      <c r="B1" s="8"/>
      <c r="C1" s="20" t="s">
        <v>58</v>
      </c>
      <c r="D1" s="20" t="s">
        <v>59</v>
      </c>
    </row>
    <row r="2" spans="1:6" x14ac:dyDescent="0.25">
      <c r="B2" s="8">
        <v>1</v>
      </c>
      <c r="C2" s="9">
        <v>1.2256944444444444E-2</v>
      </c>
      <c r="D2" s="9">
        <v>2.298611111111111E-2</v>
      </c>
    </row>
    <row r="3" spans="1:6" x14ac:dyDescent="0.25">
      <c r="B3" s="8">
        <v>2</v>
      </c>
      <c r="C3" s="21">
        <v>1.2430555555555554E-2</v>
      </c>
      <c r="D3" s="21">
        <v>2.3472222222222217E-2</v>
      </c>
      <c r="E3" s="15"/>
      <c r="F3" s="15"/>
    </row>
    <row r="4" spans="1:6" x14ac:dyDescent="0.25">
      <c r="B4" s="8">
        <v>3</v>
      </c>
      <c r="C4" s="9">
        <v>1.2534722222222223E-2</v>
      </c>
      <c r="D4" s="9">
        <v>2.3530092592592592E-2</v>
      </c>
      <c r="E4" s="14"/>
      <c r="F4" s="14"/>
    </row>
    <row r="5" spans="1:6" x14ac:dyDescent="0.25">
      <c r="B5" s="8" t="s">
        <v>60</v>
      </c>
      <c r="C5" s="23">
        <f>SUM(C2:C4)</f>
        <v>3.7222222222222219E-2</v>
      </c>
      <c r="D5" s="9">
        <f>SUM(D2:D4)</f>
        <v>6.9988425925925912E-2</v>
      </c>
      <c r="F5" s="14"/>
    </row>
    <row r="6" spans="1:6" x14ac:dyDescent="0.25">
      <c r="B6" s="8" t="s">
        <v>61</v>
      </c>
      <c r="C6" s="8"/>
      <c r="D6" s="24">
        <f>D5/C5</f>
        <v>1.8802860696517412</v>
      </c>
      <c r="F6" s="17"/>
    </row>
    <row r="7" spans="1:6" x14ac:dyDescent="0.25">
      <c r="D7" s="16"/>
      <c r="F7" s="17"/>
    </row>
    <row r="8" spans="1:6" x14ac:dyDescent="0.25">
      <c r="D8" s="16"/>
      <c r="F8" s="17"/>
    </row>
    <row r="9" spans="1:6" ht="60" x14ac:dyDescent="0.25">
      <c r="A9" s="20" t="s">
        <v>66</v>
      </c>
      <c r="B9" s="8" t="s">
        <v>0</v>
      </c>
      <c r="C9" s="20" t="s">
        <v>62</v>
      </c>
      <c r="D9" s="20" t="s">
        <v>67</v>
      </c>
      <c r="E9" s="20" t="s">
        <v>68</v>
      </c>
      <c r="F9" s="20" t="s">
        <v>69</v>
      </c>
    </row>
    <row r="10" spans="1:6" x14ac:dyDescent="0.25">
      <c r="A10" s="8">
        <v>1</v>
      </c>
      <c r="B10" s="8" t="s">
        <v>50</v>
      </c>
      <c r="C10" s="20" t="s">
        <v>63</v>
      </c>
      <c r="D10" s="21">
        <v>1.2546296296296297E-2</v>
      </c>
      <c r="E10" s="21">
        <f>D10*$D$6</f>
        <v>2.3590626151649162E-2</v>
      </c>
      <c r="F10" s="21">
        <f>E10</f>
        <v>2.3590626151649162E-2</v>
      </c>
    </row>
    <row r="11" spans="1:6" x14ac:dyDescent="0.25">
      <c r="A11" s="8">
        <v>2</v>
      </c>
      <c r="B11" s="8" t="s">
        <v>25</v>
      </c>
      <c r="C11" s="20" t="s">
        <v>64</v>
      </c>
      <c r="D11" s="21">
        <v>2.3657407407407408E-2</v>
      </c>
      <c r="E11" s="21"/>
      <c r="F11" s="21">
        <f>D11</f>
        <v>2.3657407407407408E-2</v>
      </c>
    </row>
    <row r="12" spans="1:6" x14ac:dyDescent="0.25">
      <c r="A12" s="8">
        <v>3</v>
      </c>
      <c r="B12" s="8" t="s">
        <v>26</v>
      </c>
      <c r="C12" s="20" t="s">
        <v>64</v>
      </c>
      <c r="D12" s="21">
        <v>2.461805555555556E-2</v>
      </c>
      <c r="E12" s="21"/>
      <c r="F12" s="21">
        <f>D12</f>
        <v>2.461805555555556E-2</v>
      </c>
    </row>
    <row r="13" spans="1:6" x14ac:dyDescent="0.25">
      <c r="A13" s="8">
        <v>4</v>
      </c>
      <c r="B13" s="8" t="s">
        <v>49</v>
      </c>
      <c r="C13" s="20" t="s">
        <v>64</v>
      </c>
      <c r="D13" s="21">
        <v>2.5925925925925925E-2</v>
      </c>
      <c r="E13" s="21"/>
      <c r="F13" s="21">
        <f>D13</f>
        <v>2.5925925925925925E-2</v>
      </c>
    </row>
    <row r="14" spans="1:6" x14ac:dyDescent="0.25">
      <c r="A14" s="8">
        <v>5</v>
      </c>
      <c r="B14" s="8" t="s">
        <v>47</v>
      </c>
      <c r="C14" s="20" t="s">
        <v>63</v>
      </c>
      <c r="D14" s="21">
        <v>1.4444444444444446E-2</v>
      </c>
      <c r="E14" s="21">
        <f t="shared" ref="E14:E18" si="0">D14*$D$6</f>
        <v>2.7159687672747373E-2</v>
      </c>
      <c r="F14" s="21">
        <f>E14</f>
        <v>2.7159687672747373E-2</v>
      </c>
    </row>
    <row r="15" spans="1:6" x14ac:dyDescent="0.25">
      <c r="A15" s="8">
        <v>6</v>
      </c>
      <c r="B15" s="8" t="s">
        <v>20</v>
      </c>
      <c r="C15" s="20" t="s">
        <v>63</v>
      </c>
      <c r="D15" s="21">
        <v>1.462962962962963E-2</v>
      </c>
      <c r="E15" s="21">
        <f t="shared" si="0"/>
        <v>2.7507888796756953E-2</v>
      </c>
      <c r="F15" s="21">
        <f>E15</f>
        <v>2.7507888796756953E-2</v>
      </c>
    </row>
    <row r="16" spans="1:6" x14ac:dyDescent="0.25">
      <c r="A16" s="8">
        <v>7</v>
      </c>
      <c r="B16" s="8" t="s">
        <v>52</v>
      </c>
      <c r="C16" s="20" t="s">
        <v>64</v>
      </c>
      <c r="D16" s="21">
        <v>2.8009259259259262E-2</v>
      </c>
      <c r="E16" s="21"/>
      <c r="F16" s="21">
        <f>D16</f>
        <v>2.8009259259259262E-2</v>
      </c>
    </row>
    <row r="17" spans="1:6" x14ac:dyDescent="0.25">
      <c r="A17" s="8">
        <v>8</v>
      </c>
      <c r="B17" s="8" t="s">
        <v>51</v>
      </c>
      <c r="C17" s="20" t="s">
        <v>63</v>
      </c>
      <c r="D17" s="21">
        <v>1.5023148148148148E-2</v>
      </c>
      <c r="E17" s="21">
        <f t="shared" si="0"/>
        <v>2.8247816185277316E-2</v>
      </c>
      <c r="F17" s="21">
        <f>E17</f>
        <v>2.8247816185277316E-2</v>
      </c>
    </row>
    <row r="18" spans="1:6" x14ac:dyDescent="0.25">
      <c r="A18" s="8">
        <v>9</v>
      </c>
      <c r="B18" s="8" t="s">
        <v>27</v>
      </c>
      <c r="C18" s="20" t="s">
        <v>63</v>
      </c>
      <c r="D18" s="21">
        <v>1.5046296296296295E-2</v>
      </c>
      <c r="E18" s="21">
        <f t="shared" si="0"/>
        <v>2.8291341325778513E-2</v>
      </c>
      <c r="F18" s="21">
        <f>E18</f>
        <v>2.8291341325778513E-2</v>
      </c>
    </row>
    <row r="19" spans="1:6" x14ac:dyDescent="0.25">
      <c r="A19" s="8">
        <v>10</v>
      </c>
      <c r="B19" s="8" t="s">
        <v>29</v>
      </c>
      <c r="C19" s="20" t="s">
        <v>64</v>
      </c>
      <c r="D19" s="21">
        <v>3.0138888888888885E-2</v>
      </c>
      <c r="E19" s="21"/>
      <c r="F19" s="21">
        <f>D19</f>
        <v>3.0138888888888885E-2</v>
      </c>
    </row>
  </sheetData>
  <pageMargins left="0.7" right="0.7" top="0.75" bottom="0.75" header="0.3" footer="0.3"/>
  <pageSetup paperSize="9" orientation="portrait" verticalDpi="0" r:id="rId1"/>
  <ignoredErrors>
    <ignoredError sqref="F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7" sqref="B17"/>
    </sheetView>
  </sheetViews>
  <sheetFormatPr defaultRowHeight="15" x14ac:dyDescent="0.25"/>
  <cols>
    <col min="1" max="1" width="14.5703125" style="15" customWidth="1"/>
    <col min="2" max="2" width="34" bestFit="1" customWidth="1"/>
    <col min="3" max="3" width="11.28515625" style="15" customWidth="1"/>
    <col min="4" max="4" width="10.5703125" style="15" customWidth="1"/>
    <col min="5" max="7" width="13" style="15" customWidth="1"/>
  </cols>
  <sheetData>
    <row r="1" spans="1:13" ht="30" x14ac:dyDescent="0.25">
      <c r="B1" s="8"/>
      <c r="C1" s="20" t="s">
        <v>58</v>
      </c>
      <c r="D1" s="20" t="s">
        <v>59</v>
      </c>
    </row>
    <row r="2" spans="1:13" x14ac:dyDescent="0.25">
      <c r="B2" s="8">
        <v>1</v>
      </c>
      <c r="C2" s="21">
        <v>1.0486111111111111E-2</v>
      </c>
      <c r="D2" s="9">
        <v>1.9479166666666669E-2</v>
      </c>
    </row>
    <row r="3" spans="1:13" x14ac:dyDescent="0.25">
      <c r="B3" s="8">
        <v>2</v>
      </c>
      <c r="C3" s="21">
        <v>1.0520833333333333E-2</v>
      </c>
      <c r="D3" s="9">
        <v>2.013888888888889E-2</v>
      </c>
      <c r="H3" s="15"/>
    </row>
    <row r="4" spans="1:13" x14ac:dyDescent="0.25">
      <c r="B4" s="8">
        <v>3</v>
      </c>
      <c r="C4" s="21">
        <v>1.0752314814814814E-2</v>
      </c>
      <c r="D4" s="9">
        <v>2.028935185185185E-2</v>
      </c>
      <c r="F4" s="18"/>
      <c r="G4" s="18"/>
      <c r="H4" s="14"/>
    </row>
    <row r="5" spans="1:13" x14ac:dyDescent="0.25">
      <c r="B5" s="8" t="s">
        <v>60</v>
      </c>
      <c r="C5" s="22">
        <f>SUM(C2:C4)</f>
        <v>3.1759259259259258E-2</v>
      </c>
      <c r="D5" s="23">
        <f>SUM(D2:D4)</f>
        <v>5.9907407407407409E-2</v>
      </c>
      <c r="F5" s="18"/>
      <c r="G5" s="18"/>
      <c r="H5" s="14"/>
    </row>
    <row r="6" spans="1:13" x14ac:dyDescent="0.25">
      <c r="B6" s="8" t="s">
        <v>61</v>
      </c>
      <c r="C6" s="20"/>
      <c r="D6" s="24">
        <f>D5/C5</f>
        <v>1.8862973760932946</v>
      </c>
      <c r="G6" s="18"/>
      <c r="H6" s="16"/>
      <c r="J6" s="14"/>
      <c r="L6" s="14"/>
      <c r="M6" s="14"/>
    </row>
    <row r="7" spans="1:13" x14ac:dyDescent="0.25">
      <c r="G7" s="18"/>
      <c r="J7" s="14"/>
      <c r="L7" s="14"/>
      <c r="M7" s="14"/>
    </row>
    <row r="8" spans="1:13" ht="75" x14ac:dyDescent="0.25">
      <c r="A8" s="20" t="s">
        <v>66</v>
      </c>
      <c r="B8" s="8" t="s">
        <v>0</v>
      </c>
      <c r="C8" s="20" t="s">
        <v>62</v>
      </c>
      <c r="D8" s="20" t="s">
        <v>67</v>
      </c>
      <c r="E8" s="20" t="s">
        <v>68</v>
      </c>
      <c r="F8" s="20" t="s">
        <v>65</v>
      </c>
      <c r="G8"/>
      <c r="K8" s="14"/>
      <c r="L8" s="14"/>
    </row>
    <row r="9" spans="1:13" x14ac:dyDescent="0.25">
      <c r="A9" s="20">
        <v>1</v>
      </c>
      <c r="B9" s="8" t="s">
        <v>53</v>
      </c>
      <c r="C9" s="20" t="s">
        <v>63</v>
      </c>
      <c r="D9" s="21">
        <v>1.1331018518518518E-2</v>
      </c>
      <c r="E9" s="21">
        <f>D9*$D$6</f>
        <v>2.1373670499946013E-2</v>
      </c>
      <c r="F9" s="21">
        <v>2.1373670499946013E-2</v>
      </c>
      <c r="G9"/>
      <c r="K9" s="19"/>
      <c r="L9" s="19"/>
      <c r="M9" s="16"/>
    </row>
    <row r="10" spans="1:13" x14ac:dyDescent="0.25">
      <c r="A10" s="20">
        <v>2</v>
      </c>
      <c r="B10" s="8" t="s">
        <v>5</v>
      </c>
      <c r="C10" s="20" t="s">
        <v>64</v>
      </c>
      <c r="D10" s="21">
        <f>F10</f>
        <v>2.2835648148148147E-2</v>
      </c>
      <c r="E10" s="21"/>
      <c r="F10" s="21">
        <v>2.2835648148148147E-2</v>
      </c>
      <c r="G10"/>
    </row>
    <row r="11" spans="1:13" x14ac:dyDescent="0.25">
      <c r="A11" s="20">
        <v>3</v>
      </c>
      <c r="B11" s="8" t="s">
        <v>30</v>
      </c>
      <c r="C11" s="20" t="s">
        <v>63</v>
      </c>
      <c r="D11" s="21">
        <v>1.3055555555555556E-2</v>
      </c>
      <c r="E11" s="21">
        <f t="shared" ref="E11:E20" si="0">D11*$D$6</f>
        <v>2.4626660187884682E-2</v>
      </c>
      <c r="F11" s="21">
        <v>2.4626660187884682E-2</v>
      </c>
      <c r="G11"/>
    </row>
    <row r="12" spans="1:13" x14ac:dyDescent="0.25">
      <c r="A12" s="20">
        <v>4</v>
      </c>
      <c r="B12" s="8" t="s">
        <v>54</v>
      </c>
      <c r="C12" s="20" t="s">
        <v>64</v>
      </c>
      <c r="D12" s="21">
        <f>F12</f>
        <v>2.5104166666666664E-2</v>
      </c>
      <c r="E12" s="21"/>
      <c r="F12" s="21">
        <v>2.5104166666666664E-2</v>
      </c>
      <c r="G12"/>
    </row>
    <row r="13" spans="1:13" x14ac:dyDescent="0.25">
      <c r="A13" s="20">
        <v>5</v>
      </c>
      <c r="B13" s="8" t="s">
        <v>12</v>
      </c>
      <c r="C13" s="20" t="s">
        <v>63</v>
      </c>
      <c r="D13" s="21">
        <v>1.3761574074074074E-2</v>
      </c>
      <c r="E13" s="21">
        <f t="shared" si="0"/>
        <v>2.5958421066839436E-2</v>
      </c>
      <c r="F13" s="21">
        <v>2.5958421066839436E-2</v>
      </c>
      <c r="G13"/>
    </row>
    <row r="14" spans="1:13" x14ac:dyDescent="0.25">
      <c r="A14" s="20">
        <v>6</v>
      </c>
      <c r="B14" s="8" t="s">
        <v>55</v>
      </c>
      <c r="C14" s="20" t="s">
        <v>64</v>
      </c>
      <c r="D14" s="21">
        <f>F14</f>
        <v>2.6342592592592588E-2</v>
      </c>
      <c r="E14" s="21"/>
      <c r="F14" s="21">
        <v>2.6342592592592588E-2</v>
      </c>
      <c r="G14"/>
    </row>
    <row r="15" spans="1:13" x14ac:dyDescent="0.25">
      <c r="A15" s="20">
        <v>7</v>
      </c>
      <c r="B15" s="8" t="s">
        <v>9</v>
      </c>
      <c r="C15" s="20" t="s">
        <v>64</v>
      </c>
      <c r="D15" s="21">
        <f>F15</f>
        <v>2.6898148148148147E-2</v>
      </c>
      <c r="E15" s="21"/>
      <c r="F15" s="21">
        <v>2.6898148148148147E-2</v>
      </c>
      <c r="G15"/>
    </row>
    <row r="16" spans="1:13" x14ac:dyDescent="0.25">
      <c r="A16" s="20">
        <v>8</v>
      </c>
      <c r="B16" s="8" t="s">
        <v>73</v>
      </c>
      <c r="C16" s="20" t="s">
        <v>63</v>
      </c>
      <c r="D16" s="21">
        <v>1.4293981481481482E-2</v>
      </c>
      <c r="E16" s="21">
        <f t="shared" si="0"/>
        <v>2.6962699762444663E-2</v>
      </c>
      <c r="F16" s="21">
        <f>D16*D6</f>
        <v>2.6962699762444663E-2</v>
      </c>
      <c r="G16"/>
    </row>
    <row r="17" spans="1:7" x14ac:dyDescent="0.25">
      <c r="A17" s="20">
        <v>9</v>
      </c>
      <c r="B17" s="8" t="s">
        <v>56</v>
      </c>
      <c r="C17" s="20" t="s">
        <v>64</v>
      </c>
      <c r="D17" s="21">
        <v>2.8067129629629626E-2</v>
      </c>
      <c r="E17" s="21"/>
      <c r="F17" s="21">
        <v>2.8067129629629626E-2</v>
      </c>
      <c r="G17"/>
    </row>
    <row r="18" spans="1:7" x14ac:dyDescent="0.25">
      <c r="A18" s="20">
        <v>10</v>
      </c>
      <c r="B18" s="8" t="s">
        <v>35</v>
      </c>
      <c r="C18" s="20" t="s">
        <v>64</v>
      </c>
      <c r="D18" s="21">
        <f>F18</f>
        <v>2.9525462962962962E-2</v>
      </c>
      <c r="E18" s="21"/>
      <c r="F18" s="21">
        <v>2.9525462962962962E-2</v>
      </c>
      <c r="G18"/>
    </row>
    <row r="19" spans="1:7" x14ac:dyDescent="0.25">
      <c r="A19" s="20">
        <v>11</v>
      </c>
      <c r="B19" s="8" t="s">
        <v>48</v>
      </c>
      <c r="C19" s="20" t="s">
        <v>63</v>
      </c>
      <c r="D19" s="21">
        <v>1.6770833333333332E-2</v>
      </c>
      <c r="E19" s="21">
        <f t="shared" si="0"/>
        <v>3.1634778911564625E-2</v>
      </c>
      <c r="F19" s="21">
        <v>3.1634778911564625E-2</v>
      </c>
      <c r="G19"/>
    </row>
    <row r="20" spans="1:7" x14ac:dyDescent="0.25">
      <c r="A20" s="20">
        <v>12</v>
      </c>
      <c r="B20" s="8" t="s">
        <v>57</v>
      </c>
      <c r="C20" s="20" t="s">
        <v>63</v>
      </c>
      <c r="D20" s="21">
        <v>1.7164351851851851E-2</v>
      </c>
      <c r="E20" s="21">
        <f t="shared" si="0"/>
        <v>3.2377071860490228E-2</v>
      </c>
      <c r="F20" s="21">
        <v>3.2377071860490228E-2</v>
      </c>
      <c r="G20"/>
    </row>
  </sheetData>
  <sortState ref="B10:C20">
    <sortCondition ref="C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Women's Results</vt:lpstr>
      <vt:lpstr>Men's Results</vt:lpstr>
      <vt:lpstr>Junior Results</vt:lpstr>
      <vt:lpstr>Falkirk Parkrun</vt:lpstr>
      <vt:lpstr>Ed Parkrun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 Lou</dc:creator>
  <cp:lastModifiedBy>John Malcolm2</cp:lastModifiedBy>
  <dcterms:created xsi:type="dcterms:W3CDTF">2013-03-02T19:02:55Z</dcterms:created>
  <dcterms:modified xsi:type="dcterms:W3CDTF">2013-08-06T13:23:38Z</dcterms:modified>
</cp:coreProperties>
</file>